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velixo.sharepoint.com/sites/ReportTemplateDevelopment/Shared Documents/Intacct/Templates/Prod Templates/Current released version/"/>
    </mc:Choice>
  </mc:AlternateContent>
  <xr:revisionPtr revIDLastSave="1324" documentId="13_ncr:1_{F7EECE93-81DC-4F8C-9976-8EFDCCAE73D8}" xr6:coauthVersionLast="47" xr6:coauthVersionMax="47" xr10:uidLastSave="{64CB437F-DF00-401C-A3FE-F0A7A36A10E7}"/>
  <bookViews>
    <workbookView xWindow="14055" yWindow="-16320" windowWidth="29040" windowHeight="15720" xr2:uid="{82CA376D-4EE0-43BD-AB5B-158499DD3055}"/>
  </bookViews>
  <sheets>
    <sheet name="Trial Balance" sheetId="9" r:id="rId1"/>
    <sheet name="Control" sheetId="21" r:id="rId2"/>
    <sheet name="Options" sheetId="6" r:id="rId3"/>
    <sheet name="Information" sheetId="18" r:id="rId4"/>
    <sheet name="VelixoReportsConnections" sheetId="3" state="veryHidden" r:id="rId5"/>
    <sheet name="VelixoReportsGIOptions" sheetId="4" state="veryHidden" r:id="rId6"/>
    <sheet name="VelixoReportsSettings" sheetId="5" state="veryHidden" r:id="rId7"/>
  </sheets>
  <definedNames>
    <definedName name="Connection">Options!$A$2</definedName>
    <definedName name="VelixoAutoHideZeroRows" localSheetId="0">'Trial Balance'!$C$12:$H$1200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" i="9" l="1" a="1"/>
  <c r="H12" i="9" s="1"/>
  <c r="G12" i="9" a="1"/>
  <c r="G12" i="9" s="1"/>
  <c r="F12" i="9" a="1"/>
  <c r="F12" i="9" s="1"/>
  <c r="E12" i="9" a="1"/>
  <c r="E12" i="9" s="1"/>
  <c r="D12" i="9" a="1"/>
  <c r="D12" i="9" s="1"/>
  <c r="Q2" i="6" a="1"/>
  <c r="Q2" i="6" s="1"/>
  <c r="B2" i="9" s="1" a="1"/>
  <c r="B2" i="9" s="1"/>
  <c r="I2" i="6" a="1"/>
  <c r="I2" i="6" s="1"/>
  <c r="B1" i="9" s="1" a="1"/>
  <c r="B1" i="9" s="1"/>
  <c r="V2" i="6" a="1"/>
  <c r="V2" i="6" s="1"/>
  <c r="B1" i="21"/>
  <c r="A12" i="9" a="1"/>
  <c r="A12" i="9" s="1"/>
  <c r="C5" i="21"/>
  <c r="C4" i="21"/>
  <c r="C3" i="21"/>
  <c r="C2" i="21"/>
  <c r="B12" i="9" l="1" a="1"/>
  <c r="B12" i="9" s="1"/>
  <c r="C12" i="9" a="1"/>
  <c r="C12" i="9" s="1"/>
  <c r="Z2" i="6"/>
  <c r="D1" i="9" s="1"/>
  <c r="AA2" i="6" l="1"/>
  <c r="C10" i="9" l="1" a="1"/>
  <c r="C10" i="9" s="1"/>
  <c r="L2" i="6" l="1" a="1"/>
  <c r="L2" i="6" s="1"/>
  <c r="U2" i="6" l="1" a="1"/>
  <c r="U2" i="6" s="1"/>
  <c r="M2" i="6" a="1"/>
  <c r="M2" i="6" s="1"/>
  <c r="C2" i="6" a="1"/>
  <c r="C2" i="6" s="1"/>
  <c r="F2" i="6" l="1" a="1"/>
  <c r="F2" i="6" s="1"/>
  <c r="W2" i="6" a="1"/>
  <c r="W2" i="6" s="1"/>
  <c r="D2" i="6" a="1"/>
  <c r="D2" i="6" s="1"/>
  <c r="N2" i="6" l="1" a="1"/>
  <c r="N2" i="6" s="1"/>
  <c r="D3" i="9" l="1"/>
  <c r="E2" i="6" l="1" a="1"/>
  <c r="E2" i="6" s="1"/>
  <c r="D2" i="9" l="1"/>
  <c r="A2" i="21" l="1"/>
  <c r="I9" i="21" l="1" a="1"/>
  <c r="I9" i="21" s="1"/>
  <c r="I10" i="21" a="1"/>
  <c r="I10" i="21" s="1"/>
  <c r="I8" i="21" a="1"/>
  <c r="I8" i="21" s="1"/>
  <c r="I13" i="21" a="1"/>
  <c r="I13" i="21" s="1"/>
  <c r="I11" i="21" a="1"/>
  <c r="I11" i="21" s="1"/>
  <c r="F9" i="21" a="1"/>
  <c r="F9" i="21" s="1"/>
  <c r="F13" i="21" a="1"/>
  <c r="F13" i="21" s="1"/>
  <c r="F8" i="21" a="1"/>
  <c r="F8" i="21" s="1"/>
  <c r="F12" i="21" a="1"/>
  <c r="F12" i="21" s="1"/>
  <c r="F10" i="21" a="1"/>
  <c r="F10" i="21" s="1"/>
  <c r="F11" i="21" a="1"/>
  <c r="F11" i="21" s="1"/>
  <c r="E13" i="21" a="1"/>
  <c r="E13" i="21" s="1"/>
  <c r="E12" i="21" a="1"/>
  <c r="E12" i="21" s="1"/>
  <c r="E8" i="21" a="1"/>
  <c r="E8" i="21" s="1"/>
  <c r="E11" i="21" a="1"/>
  <c r="E11" i="21" s="1"/>
  <c r="E10" i="21" a="1"/>
  <c r="E10" i="21" s="1"/>
  <c r="E9" i="21" a="1"/>
  <c r="E9" i="21" s="1"/>
  <c r="G13" i="21" a="1"/>
  <c r="G13" i="21" s="1"/>
  <c r="G10" i="21" a="1"/>
  <c r="G10" i="21" s="1"/>
  <c r="G11" i="21" a="1"/>
  <c r="G11" i="21" s="1"/>
  <c r="G8" i="21" a="1"/>
  <c r="G8" i="21" s="1"/>
  <c r="G9" i="21" a="1"/>
  <c r="G9" i="21" s="1"/>
  <c r="G12" i="21" a="1"/>
  <c r="G12" i="21" s="1"/>
  <c r="D12" i="21" a="1"/>
  <c r="D12" i="21" s="1"/>
  <c r="D11" i="21" a="1"/>
  <c r="D11" i="21" s="1"/>
  <c r="D8" i="21" a="1"/>
  <c r="D8" i="21" s="1"/>
  <c r="D10" i="21" a="1"/>
  <c r="D10" i="21" s="1"/>
  <c r="D9" i="21" a="1"/>
  <c r="D9" i="21" s="1"/>
  <c r="D13" i="21" a="1"/>
  <c r="D13" i="21" s="1"/>
  <c r="I12" i="21" a="1"/>
  <c r="I12" i="21" s="1"/>
  <c r="H8" i="21" a="1"/>
  <c r="H8" i="21" s="1"/>
  <c r="H9" i="21" a="1"/>
  <c r="H9" i="21" s="1"/>
  <c r="H13" i="21" a="1"/>
  <c r="H13" i="21" s="1"/>
  <c r="H12" i="21" a="1"/>
  <c r="H12" i="21" s="1"/>
  <c r="H10" i="21" a="1"/>
  <c r="H10" i="21" s="1"/>
  <c r="H11" i="21" a="1"/>
  <c r="H11" i="21" s="1"/>
  <c r="E14" i="21" l="1"/>
  <c r="I14" i="21"/>
  <c r="D14" i="21"/>
  <c r="F14" i="21"/>
  <c r="G14" i="21"/>
  <c r="H14" i="2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<sst xmlns="http://schemas.openxmlformats.org/spreadsheetml/2006/main" count="112" uniqueCount="100">
  <si>
    <t xml:space="preserve"> </t>
  </si>
  <si>
    <t>Location</t>
  </si>
  <si>
    <t>Department</t>
  </si>
  <si>
    <t>As of</t>
  </si>
  <si>
    <t>Books</t>
  </si>
  <si>
    <t>Accrual</t>
  </si>
  <si>
    <t>Retained Earnings</t>
  </si>
  <si>
    <t>Account Type</t>
  </si>
  <si>
    <t>Account Code Series</t>
  </si>
  <si>
    <t>Asset accounts</t>
  </si>
  <si>
    <t>Liability accounts</t>
  </si>
  <si>
    <t>20000:29999</t>
  </si>
  <si>
    <t>Connection Name</t>
  </si>
  <si>
    <t>Location ID</t>
  </si>
  <si>
    <t>Location Name</t>
  </si>
  <si>
    <t>Display name</t>
  </si>
  <si>
    <t>Group formula</t>
  </si>
  <si>
    <t>Custom group name</t>
  </si>
  <si>
    <t>Location Filter ID</t>
  </si>
  <si>
    <t>Location Filter name</t>
  </si>
  <si>
    <t>Dept ID</t>
  </si>
  <si>
    <t>Display Name</t>
  </si>
  <si>
    <t>Group Formula</t>
  </si>
  <si>
    <t>Custom Group Name</t>
  </si>
  <si>
    <t>Department Filter ID</t>
  </si>
  <si>
    <t>Department Filter Name</t>
  </si>
  <si>
    <t>Reporting books</t>
  </si>
  <si>
    <t>User books</t>
  </si>
  <si>
    <t>Consolidation books</t>
  </si>
  <si>
    <t>Books Filter</t>
  </si>
  <si>
    <t>Fiscal Start Month</t>
  </si>
  <si>
    <t>Year Start Month</t>
  </si>
  <si>
    <t>Fiscal End Month</t>
  </si>
  <si>
    <t>Sage</t>
  </si>
  <si>
    <t>January</t>
  </si>
  <si>
    <t>Cash</t>
  </si>
  <si>
    <t>GAAP</t>
  </si>
  <si>
    <t>Tax</t>
  </si>
  <si>
    <t>Velixo Report Template information</t>
  </si>
  <si>
    <t>This Information sheet provides you with useful information about this Template.</t>
  </si>
  <si>
    <t>Code</t>
  </si>
  <si>
    <t>Name</t>
  </si>
  <si>
    <t>ERP</t>
  </si>
  <si>
    <t>Sage Intacct</t>
  </si>
  <si>
    <t>Industry</t>
  </si>
  <si>
    <t>Template Version</t>
  </si>
  <si>
    <t>Release date</t>
  </si>
  <si>
    <t>Help article</t>
  </si>
  <si>
    <t>Changes in this version</t>
  </si>
  <si>
    <t>N/A. This is the first version of this Report template.</t>
  </si>
  <si>
    <t>Trial Balance</t>
  </si>
  <si>
    <t>Account Code</t>
  </si>
  <si>
    <t>Account Name</t>
  </si>
  <si>
    <t>DR</t>
  </si>
  <si>
    <t>CR</t>
  </si>
  <si>
    <t>Opening Balance</t>
  </si>
  <si>
    <t>Closing Balance</t>
  </si>
  <si>
    <t>Revenue</t>
  </si>
  <si>
    <t>Expense and COGS</t>
  </si>
  <si>
    <t>40000:49999</t>
  </si>
  <si>
    <t>50000:89999</t>
  </si>
  <si>
    <t>Equity accounts (less RE)</t>
  </si>
  <si>
    <t>Debit</t>
  </si>
  <si>
    <t>Credit</t>
  </si>
  <si>
    <t>Adjusting Credit</t>
  </si>
  <si>
    <t>Adjusting Debit</t>
  </si>
  <si>
    <t>Department ID</t>
  </si>
  <si>
    <t>Adj. DR</t>
  </si>
  <si>
    <t>Adj. CR</t>
  </si>
  <si>
    <t>10000:19999;90000:99999</t>
  </si>
  <si>
    <t>Total</t>
  </si>
  <si>
    <t>BlankRangesProcessingMode</t>
  </si>
  <si>
    <t>HideAllBlanks</t>
  </si>
  <si>
    <t>2024-01-03T00:47:00.000Z</t>
  </si>
  <si>
    <t>IgnoreNoMatchRange</t>
  </si>
  <si>
    <t>All</t>
  </si>
  <si>
    <t>2024-01-03T01:34:58.052Z</t>
  </si>
  <si>
    <t>AccountBalanceSign</t>
  </si>
  <si>
    <t>Normal</t>
  </si>
  <si>
    <t>RefreshDataOnOpen</t>
  </si>
  <si>
    <t>RefreshExternalDataOnRefresh</t>
  </si>
  <si>
    <t>2024-01-03T04:07:06.358Z</t>
  </si>
  <si>
    <t>SI-GL-RT3</t>
  </si>
  <si>
    <t>https://helpintacct.velixo.com/en/support/solutions/articles/153000117262</t>
  </si>
  <si>
    <t>30000:39999;-35000</t>
  </si>
  <si>
    <t>To retain context and history for this report, Velixo recommends that you don't delete this sheet and instead only hide it upon initial configuration.</t>
  </si>
  <si>
    <t>Parent Location</t>
  </si>
  <si>
    <t>Location configuration</t>
  </si>
  <si>
    <t>Parent only</t>
  </si>
  <si>
    <t>300 - Holding Company</t>
  </si>
  <si>
    <t>*?</t>
  </si>
  <si>
    <t>&lt;All Locations&gt;</t>
  </si>
  <si>
    <t>&lt;All Departments&gt;</t>
  </si>
  <si>
    <t>v1</t>
  </si>
  <si>
    <t>v1.1</t>
  </si>
  <si>
    <r>
      <rPr>
        <b/>
        <sz val="12"/>
        <color theme="1"/>
        <rFont val="Aptos"/>
        <family val="2"/>
        <scheme val="minor"/>
      </rPr>
      <t>1.</t>
    </r>
    <r>
      <rPr>
        <sz val="12"/>
        <color theme="1"/>
        <rFont val="Aptos"/>
        <family val="2"/>
        <scheme val="minor"/>
      </rPr>
      <t xml:space="preserve"> Added an option to select whether the location should be at the Parent level or Child level.</t>
    </r>
  </si>
  <si>
    <t>v1.2</t>
  </si>
  <si>
    <r>
      <rPr>
        <b/>
        <sz val="12"/>
        <color theme="1"/>
        <rFont val="Aptos"/>
        <family val="2"/>
        <scheme val="minor"/>
      </rPr>
      <t>1.</t>
    </r>
    <r>
      <rPr>
        <sz val="12"/>
        <color theme="1"/>
        <rFont val="Aptos"/>
        <family val="2"/>
        <scheme val="minor"/>
      </rPr>
      <t xml:space="preserve"> Updated the formula to accurately capture custom location and department groups.</t>
    </r>
  </si>
  <si>
    <t>v1.3</t>
  </si>
  <si>
    <r>
      <rPr>
        <b/>
        <sz val="12"/>
        <color theme="1"/>
        <rFont val="Aptos"/>
        <family val="2"/>
        <scheme val="minor"/>
      </rPr>
      <t>1.</t>
    </r>
    <r>
      <rPr>
        <sz val="12"/>
        <color theme="1"/>
        <rFont val="Aptos"/>
        <family val="2"/>
        <scheme val="minor"/>
      </rPr>
      <t xml:space="preserve"> Made column totals dynamic, updating automatically based on the displayed data.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</si>
</sst>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_(* #,##0_);_(* \(#,##0\);_(* &quot;-&quot;??_);_(@_)"/>
    <numFmt numFmtId="165" formatCode="[$-C09]d\ mmmm\ yyyy;@"/>
    <numFmt numFmtId="166" formatCode="#,##0;;;"/>
    <numFmt numFmtId="167" formatCode="mmmm"/>
    <numFmt numFmtId="168" formatCode="#,##0.00;\(#,##0.00\)"/>
    <numFmt numFmtId="169" formatCode="#,##0.0_);\(#,##0.0\)"/>
  </numFmts>
  <fonts count="23" x14ac:knownFonts="1">
    <font>
      <sz val="12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1"/>
      <color theme="1"/>
      <name val="Aptos"/>
      <family val="2"/>
      <scheme val="minor"/>
    </font>
    <font>
      <sz val="12"/>
      <color theme="1"/>
      <name val="Aptos"/>
      <family val="2"/>
      <scheme val="minor"/>
    </font>
    <font>
      <sz val="11"/>
      <color theme="1"/>
      <name val="Aptos"/>
      <family val="2"/>
    </font>
    <font>
      <sz val="9"/>
      <color theme="1"/>
      <name val="Aptos"/>
      <family val="2"/>
    </font>
    <font>
      <i/>
      <sz val="12"/>
      <color theme="1"/>
      <name val="Aptos"/>
      <family val="2"/>
    </font>
    <font>
      <b/>
      <sz val="10"/>
      <color theme="1"/>
      <name val="Aptos"/>
      <family val="2"/>
    </font>
    <font>
      <b/>
      <sz val="11"/>
      <name val="Aptos"/>
      <family val="2"/>
    </font>
    <font>
      <sz val="11"/>
      <name val="Aptos"/>
      <family val="2"/>
    </font>
    <font>
      <b/>
      <sz val="11"/>
      <color theme="1"/>
      <name val="Aptos"/>
      <family val="2"/>
    </font>
    <font>
      <b/>
      <sz val="11"/>
      <color theme="0"/>
      <name val="Aptos"/>
      <family val="2"/>
    </font>
    <font>
      <sz val="18"/>
      <color rgb="FF243260"/>
      <name val="Aptos"/>
      <family val="2"/>
    </font>
    <font>
      <u/>
      <sz val="12"/>
      <color theme="10"/>
      <name val="Aptos"/>
      <family val="2"/>
      <scheme val="minor"/>
    </font>
    <font>
      <b/>
      <sz val="12"/>
      <color theme="1"/>
      <name val="Aptos"/>
      <family val="2"/>
      <scheme val="minor"/>
    </font>
    <font>
      <sz val="11"/>
      <color theme="0"/>
      <name val="Aptos"/>
      <family val="2"/>
    </font>
    <font>
      <b/>
      <sz val="11"/>
      <color theme="1"/>
      <name val="Aptos"/>
      <family val="2"/>
      <scheme val="minor"/>
    </font>
    <font>
      <sz val="11"/>
      <name val="Aptos"/>
      <family val="2"/>
    </font>
    <font>
      <b/>
      <sz val="9"/>
      <color theme="1"/>
      <name val="Aptos"/>
      <family val="2"/>
    </font>
  </fonts>
  <fills count="6">
    <fill>
      <patternFill patternType="none"/>
    </fill>
    <fill>
      <patternFill patternType="gray125"/>
    </fill>
    <fill>
      <patternFill patternType="solid">
        <fgColor rgb="FF243260"/>
        <bgColor indexed="64"/>
      </patternFill>
    </fill>
    <fill>
      <patternFill patternType="solid">
        <fgColor rgb="FFEEF6FF"/>
        <bgColor indexed="64"/>
      </patternFill>
    </fill>
    <fill>
      <patternFill patternType="solid">
        <fgColor rgb="FF3769FF"/>
        <bgColor indexed="64"/>
      </patternFill>
    </fill>
    <fill>
      <patternFill patternType="solid">
        <fgColor theme="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89">
    <xf numFmtId="0" fontId="0" fillId="0" borderId="0" xfId="0"/>
    <xf numFmtId="0" fontId="8" fillId="0" borderId="0" xfId="1" applyFont="1"/>
    <xf numFmtId="164" fontId="8" fillId="0" borderId="0" xfId="1" applyNumberFormat="1" applyFont="1"/>
    <xf numFmtId="0" fontId="10" fillId="0" borderId="0" xfId="0" applyFont="1"/>
    <xf numFmtId="0" fontId="11" fillId="0" borderId="0" xfId="0" applyFont="1"/>
    <xf numFmtId="0" fontId="13" fillId="0" borderId="0" xfId="1" applyFont="1"/>
    <xf numFmtId="0" fontId="15" fillId="2" borderId="1" xfId="0" applyFont="1" applyFill="1" applyBorder="1"/>
    <xf numFmtId="0" fontId="15" fillId="2" borderId="2" xfId="0" applyFont="1" applyFill="1" applyBorder="1"/>
    <xf numFmtId="0" fontId="14" fillId="0" borderId="4" xfId="0" applyFont="1" applyBorder="1"/>
    <xf numFmtId="0" fontId="8" fillId="0" borderId="4" xfId="0" applyFont="1" applyBorder="1"/>
    <xf numFmtId="0" fontId="8" fillId="5" borderId="4" xfId="0" applyFont="1" applyFill="1" applyBorder="1"/>
    <xf numFmtId="0" fontId="15" fillId="4" borderId="4" xfId="0" applyFont="1" applyFill="1" applyBorder="1"/>
    <xf numFmtId="164" fontId="12" fillId="0" borderId="0" xfId="0" applyNumberFormat="1" applyFont="1" applyAlignment="1">
      <alignment horizontal="center"/>
    </xf>
    <xf numFmtId="0" fontId="14" fillId="0" borderId="0" xfId="1" applyFont="1"/>
    <xf numFmtId="0" fontId="16" fillId="0" borderId="0" xfId="0" applyFont="1"/>
    <xf numFmtId="0" fontId="18" fillId="0" borderId="0" xfId="0" applyFont="1"/>
    <xf numFmtId="0" fontId="0" fillId="0" borderId="0" xfId="0" applyAlignment="1">
      <alignment horizontal="left"/>
    </xf>
    <xf numFmtId="165" fontId="0" fillId="0" borderId="0" xfId="0" applyNumberFormat="1" applyAlignment="1">
      <alignment horizontal="left"/>
    </xf>
    <xf numFmtId="0" fontId="17" fillId="0" borderId="0" xfId="3"/>
    <xf numFmtId="43" fontId="0" fillId="0" borderId="0" xfId="0" applyNumberFormat="1"/>
    <xf numFmtId="167" fontId="8" fillId="0" borderId="4" xfId="0" applyNumberFormat="1" applyFont="1" applyBorder="1" applyAlignment="1">
      <alignment horizontal="left"/>
    </xf>
    <xf numFmtId="0" fontId="8" fillId="0" borderId="0" xfId="0" applyFont="1"/>
    <xf numFmtId="0" fontId="8" fillId="0" borderId="0" xfId="0" applyFont="1" applyAlignment="1">
      <alignment horizontal="left"/>
    </xf>
    <xf numFmtId="164" fontId="12" fillId="0" borderId="4" xfId="0" applyNumberFormat="1" applyFont="1" applyBorder="1" applyAlignment="1">
      <alignment horizontal="center"/>
    </xf>
    <xf numFmtId="164" fontId="13" fillId="0" borderId="0" xfId="0" quotePrefix="1" applyNumberFormat="1" applyFont="1" applyAlignment="1">
      <alignment horizontal="left"/>
    </xf>
    <xf numFmtId="164" fontId="13" fillId="0" borderId="0" xfId="0" applyNumberFormat="1" applyFont="1" applyAlignment="1">
      <alignment horizontal="left"/>
    </xf>
    <xf numFmtId="166" fontId="19" fillId="0" borderId="0" xfId="0" applyNumberFormat="1" applyFont="1" applyAlignment="1">
      <alignment horizontal="left"/>
    </xf>
    <xf numFmtId="164" fontId="8" fillId="0" borderId="0" xfId="1" applyNumberFormat="1" applyFont="1" applyAlignment="1">
      <alignment horizontal="left"/>
    </xf>
    <xf numFmtId="0" fontId="12" fillId="0" borderId="0" xfId="0" applyFont="1" applyAlignment="1">
      <alignment horizontal="center"/>
    </xf>
    <xf numFmtId="0" fontId="8" fillId="3" borderId="0" xfId="0" quotePrefix="1" applyFont="1" applyFill="1" applyProtection="1">
      <protection locked="0"/>
    </xf>
    <xf numFmtId="0" fontId="5" fillId="0" borderId="0" xfId="0" applyFont="1"/>
    <xf numFmtId="0" fontId="5" fillId="0" borderId="0" xfId="0" applyFont="1" applyAlignment="1">
      <alignment horizontal="left"/>
    </xf>
    <xf numFmtId="14" fontId="5" fillId="0" borderId="0" xfId="0" applyNumberFormat="1" applyFont="1" applyAlignment="1">
      <alignment horizontal="left"/>
    </xf>
    <xf numFmtId="0" fontId="5" fillId="0" borderId="5" xfId="0" applyFont="1" applyBorder="1"/>
    <xf numFmtId="0" fontId="15" fillId="4" borderId="8" xfId="0" applyFont="1" applyFill="1" applyBorder="1" applyAlignment="1">
      <alignment horizontal="center"/>
    </xf>
    <xf numFmtId="0" fontId="15" fillId="4" borderId="3" xfId="0" applyFont="1" applyFill="1" applyBorder="1"/>
    <xf numFmtId="0" fontId="15" fillId="4" borderId="3" xfId="0" applyFont="1" applyFill="1" applyBorder="1" applyAlignment="1">
      <alignment horizontal="center"/>
    </xf>
    <xf numFmtId="0" fontId="15" fillId="4" borderId="7" xfId="0" applyFont="1" applyFill="1" applyBorder="1" applyAlignment="1">
      <alignment horizontal="center"/>
    </xf>
    <xf numFmtId="43" fontId="5" fillId="0" borderId="0" xfId="2" applyFont="1"/>
    <xf numFmtId="168" fontId="9" fillId="0" borderId="0" xfId="1" applyNumberFormat="1" applyFont="1" applyAlignment="1">
      <alignment horizontal="right"/>
    </xf>
    <xf numFmtId="168" fontId="8" fillId="0" borderId="0" xfId="1" applyNumberFormat="1" applyFont="1" applyAlignment="1">
      <alignment horizontal="right"/>
    </xf>
    <xf numFmtId="168" fontId="12" fillId="0" borderId="0" xfId="0" applyNumberFormat="1" applyFont="1" applyAlignment="1">
      <alignment horizontal="center"/>
    </xf>
    <xf numFmtId="168" fontId="12" fillId="0" borderId="0" xfId="1" applyNumberFormat="1" applyFont="1" applyAlignment="1">
      <alignment horizontal="center"/>
    </xf>
    <xf numFmtId="168" fontId="13" fillId="0" borderId="0" xfId="0" quotePrefix="1" applyNumberFormat="1" applyFont="1" applyAlignment="1">
      <alignment horizontal="right"/>
    </xf>
    <xf numFmtId="14" fontId="9" fillId="0" borderId="0" xfId="1" applyNumberFormat="1" applyFont="1" applyAlignment="1">
      <alignment horizontal="right"/>
    </xf>
    <xf numFmtId="168" fontId="13" fillId="0" borderId="0" xfId="0" applyNumberFormat="1" applyFont="1" applyAlignment="1">
      <alignment horizontal="right"/>
    </xf>
    <xf numFmtId="169" fontId="14" fillId="0" borderId="0" xfId="1" applyNumberFormat="1" applyFont="1"/>
    <xf numFmtId="164" fontId="5" fillId="0" borderId="0" xfId="0" applyNumberFormat="1" applyFont="1"/>
    <xf numFmtId="0" fontId="5" fillId="3" borderId="0" xfId="0" applyFont="1" applyFill="1" applyAlignment="1">
      <alignment horizontal="right"/>
    </xf>
    <xf numFmtId="0" fontId="5" fillId="0" borderId="10" xfId="0" applyFont="1" applyBorder="1"/>
    <xf numFmtId="0" fontId="4" fillId="3" borderId="11" xfId="0" applyFont="1" applyFill="1" applyBorder="1" applyAlignment="1">
      <alignment horizontal="right"/>
    </xf>
    <xf numFmtId="0" fontId="20" fillId="0" borderId="6" xfId="0" applyFont="1" applyBorder="1"/>
    <xf numFmtId="168" fontId="21" fillId="0" borderId="0" xfId="0" applyNumberFormat="1" applyFont="1" applyAlignment="1">
      <alignment horizontal="right"/>
    </xf>
    <xf numFmtId="168" fontId="21" fillId="0" borderId="10" xfId="0" quotePrefix="1" applyNumberFormat="1" applyFont="1" applyBorder="1" applyAlignment="1">
      <alignment horizontal="right"/>
    </xf>
    <xf numFmtId="168" fontId="21" fillId="0" borderId="11" xfId="0" applyNumberFormat="1" applyFont="1" applyBorder="1" applyAlignment="1">
      <alignment horizontal="right"/>
    </xf>
    <xf numFmtId="168" fontId="21" fillId="0" borderId="11" xfId="0" quotePrefix="1" applyNumberFormat="1" applyFont="1" applyBorder="1" applyAlignment="1">
      <alignment horizontal="right"/>
    </xf>
    <xf numFmtId="168" fontId="21" fillId="0" borderId="12" xfId="0" quotePrefix="1" applyNumberFormat="1" applyFont="1" applyBorder="1" applyAlignment="1">
      <alignment horizontal="right"/>
    </xf>
    <xf numFmtId="168" fontId="21" fillId="0" borderId="5" xfId="0" quotePrefix="1" applyNumberFormat="1" applyFont="1" applyBorder="1" applyAlignment="1">
      <alignment horizontal="right"/>
    </xf>
    <xf numFmtId="168" fontId="21" fillId="0" borderId="0" xfId="0" quotePrefix="1" applyNumberFormat="1" applyFont="1" applyAlignment="1">
      <alignment horizontal="right"/>
    </xf>
    <xf numFmtId="168" fontId="21" fillId="0" borderId="9" xfId="0" quotePrefix="1" applyNumberFormat="1" applyFont="1" applyBorder="1" applyAlignment="1">
      <alignment horizontal="right"/>
    </xf>
    <xf numFmtId="0" fontId="0" fillId="0" borderId="5" xfId="0" applyBorder="1"/>
    <xf numFmtId="4" fontId="8" fillId="0" borderId="0" xfId="1" applyNumberFormat="1" applyFont="1"/>
    <xf numFmtId="4" fontId="12" fillId="0" borderId="0" xfId="1" applyNumberFormat="1" applyFont="1" applyAlignment="1">
      <alignment horizontal="center"/>
    </xf>
    <xf numFmtId="4" fontId="12" fillId="0" borderId="0" xfId="1" applyNumberFormat="1" applyFont="1"/>
    <xf numFmtId="4" fontId="13" fillId="0" borderId="0" xfId="0" applyNumberFormat="1" applyFont="1" applyAlignment="1">
      <alignment horizontal="right"/>
    </xf>
    <xf numFmtId="4" fontId="13" fillId="0" borderId="0" xfId="0" quotePrefix="1" applyNumberFormat="1" applyFont="1" applyAlignment="1">
      <alignment horizontal="right"/>
    </xf>
    <xf numFmtId="0" fontId="3" fillId="0" borderId="0" xfId="0" applyFont="1"/>
    <xf numFmtId="4" fontId="0" fillId="0" borderId="0" xfId="0" applyNumberFormat="1"/>
    <xf numFmtId="0" fontId="3" fillId="3" borderId="0" xfId="0" applyFont="1" applyFill="1" applyAlignment="1">
      <alignment horizontal="right"/>
    </xf>
    <xf numFmtId="168" fontId="12" fillId="0" borderId="8" xfId="0" applyNumberFormat="1" applyFont="1" applyBorder="1" applyAlignment="1">
      <alignment horizontal="right"/>
    </xf>
    <xf numFmtId="168" fontId="12" fillId="0" borderId="3" xfId="0" applyNumberFormat="1" applyFont="1" applyBorder="1" applyAlignment="1">
      <alignment horizontal="right"/>
    </xf>
    <xf numFmtId="0" fontId="2" fillId="0" borderId="0" xfId="0" applyFont="1"/>
    <xf numFmtId="168" fontId="5" fillId="0" borderId="0" xfId="0" applyNumberFormat="1" applyFont="1"/>
    <xf numFmtId="43" fontId="14" fillId="0" borderId="0" xfId="2" applyFont="1"/>
    <xf numFmtId="168" fontId="14" fillId="0" borderId="0" xfId="1" applyNumberFormat="1" applyFont="1"/>
    <xf numFmtId="39" fontId="14" fillId="0" borderId="0" xfId="1" applyNumberFormat="1" applyFont="1"/>
    <xf numFmtId="14" fontId="8" fillId="3" borderId="0" xfId="0" applyNumberFormat="1" applyFont="1" applyFill="1" applyAlignment="1" applyProtection="1">
      <alignment horizontal="left"/>
      <protection locked="0"/>
    </xf>
    <xf numFmtId="0" fontId="1" fillId="3" borderId="0" xfId="0" applyFont="1" applyFill="1" applyAlignment="1">
      <alignment horizontal="right"/>
    </xf>
    <xf numFmtId="14" fontId="22" fillId="0" borderId="0" xfId="1" applyNumberFormat="1" applyFont="1" applyAlignment="1">
      <alignment horizontal="right"/>
    </xf>
    <xf numFmtId="164" fontId="22" fillId="0" borderId="0" xfId="1" applyNumberFormat="1" applyFont="1" applyAlignment="1">
      <alignment horizontal="right"/>
    </xf>
    <xf numFmtId="14" fontId="9" fillId="0" borderId="0" xfId="1" applyNumberFormat="1" applyFont="1"/>
    <xf numFmtId="0" fontId="9" fillId="3" borderId="1" xfId="0" quotePrefix="1" applyFont="1" applyFill="1" applyBorder="1" applyProtection="1">
      <protection locked="0"/>
    </xf>
    <xf numFmtId="0" fontId="8" fillId="3" borderId="13" xfId="0" quotePrefix="1" applyFont="1" applyFill="1" applyBorder="1" applyProtection="1">
      <protection locked="0"/>
    </xf>
    <xf numFmtId="0" fontId="5" fillId="0" borderId="6" xfId="0" applyFont="1" applyBorder="1"/>
    <xf numFmtId="0" fontId="20" fillId="0" borderId="3" xfId="0" applyFont="1" applyBorder="1" applyAlignment="1">
      <alignment horizontal="right"/>
    </xf>
    <xf numFmtId="0" fontId="0" fillId="0" borderId="14" xfId="0" applyBorder="1"/>
    <xf numFmtId="0" fontId="0" fillId="0" borderId="14" xfId="0" applyBorder="1" applyAlignment="1">
      <alignment wrapText="1"/>
    </xf>
    <xf numFmtId="0" fontId="18" fillId="0" borderId="14" xfId="0" applyFont="1" applyBorder="1"/>
    <xf numFmtId="168" fontId="12" fillId="0" borderId="0" xfId="0" applyNumberFormat="1" applyFont="1" applyAlignment="1">
      <alignment horizontal="center" vertical="center" wrapText="1"/>
    </xf>
  </cellXfs>
  <cellStyles count="4">
    <cellStyle name="Comma" xfId="2" builtinId="3"/>
    <cellStyle name="Hyperlink" xfId="3" builtinId="8"/>
    <cellStyle name="Normal" xfId="0" builtinId="0"/>
    <cellStyle name="Normal 2" xfId="1" xr:uid="{DD9F0F0D-F688-45A9-AB0E-67405798CF32}"/>
  </cellStyles>
  <dxfs count="3">
    <dxf>
      <font>
        <color theme="7"/>
      </font>
    </dxf>
    <dxf>
      <font>
        <b/>
        <i val="0"/>
        <color theme="1"/>
      </font>
      <border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</dxf>
  </dxfs>
  <tableStyles count="0" defaultTableStyle="TableStyleMedium2" defaultPivotStyle="PivotStyleLight16"/>
  <colors>
    <mruColors>
      <color rgb="FFEEF6FF"/>
      <color rgb="FF243260"/>
      <color rgb="FF3769FF"/>
      <color rgb="FF606D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838200</xdr:colOff>
      <xdr:row>3</xdr:row>
      <xdr:rowOff>38100</xdr:rowOff>
    </xdr:from>
    <xdr:to>
      <xdr:col>9</xdr:col>
      <xdr:colOff>512110</xdr:colOff>
      <xdr:row>5</xdr:row>
      <xdr:rowOff>162382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551072-B9EF-4AF1-B72F-DF0E2C26F3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906125" y="38100"/>
          <a:ext cx="2045635" cy="5243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0</xdr:row>
      <xdr:rowOff>28575</xdr:rowOff>
    </xdr:from>
    <xdr:to>
      <xdr:col>7</xdr:col>
      <xdr:colOff>169210</xdr:colOff>
      <xdr:row>2</xdr:row>
      <xdr:rowOff>57607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BCF5FC7-B98C-4855-AAF8-22A892F37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96650" y="28575"/>
          <a:ext cx="2045635" cy="5243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VelixoTheme">
  <a:themeElements>
    <a:clrScheme name="Velixo">
      <a:dk1>
        <a:sysClr val="windowText" lastClr="000000"/>
      </a:dk1>
      <a:lt1>
        <a:sysClr val="window" lastClr="FFFFFF"/>
      </a:lt1>
      <a:dk2>
        <a:srgbClr val="243261"/>
      </a:dk2>
      <a:lt2>
        <a:srgbClr val="EEF6FF"/>
      </a:lt2>
      <a:accent1>
        <a:srgbClr val="3769FF"/>
      </a:accent1>
      <a:accent2>
        <a:srgbClr val="FFD22D"/>
      </a:accent2>
      <a:accent3>
        <a:srgbClr val="606D9B"/>
      </a:accent3>
      <a:accent4>
        <a:srgbClr val="F56354"/>
      </a:accent4>
      <a:accent5>
        <a:srgbClr val="DBEAFE"/>
      </a:accent5>
      <a:accent6>
        <a:srgbClr val="66CC28"/>
      </a:accent6>
      <a:hlink>
        <a:srgbClr val="3769FF"/>
      </a:hlink>
      <a:folHlink>
        <a:srgbClr val="DBEAFE"/>
      </a:folHlink>
    </a:clrScheme>
    <a:fontScheme name="Velixo Aptos">
      <a:majorFont>
        <a:latin typeface="Aptos"/>
        <a:ea typeface=""/>
        <a:cs typeface=""/>
      </a:majorFont>
      <a:minorFont>
        <a:latin typeface="Apto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helpintacct.velixo.com/en/support/solutions/articles/153000117262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CED31C-F2F2-4AEA-B35F-B2718A734DD1}">
  <sheetPr>
    <tabColor rgb="FF3366FF"/>
    <pageSetUpPr autoPageBreaks="0" fitToPage="1"/>
  </sheetPr>
  <dimension ref="A1:M640"/>
  <sheetViews>
    <sheetView showGridLines="0" tabSelected="1" zoomScaleNormal="100" zoomScaleSheetLayoutView="50" workbookViewId="0">
      <pane xSplit="2" ySplit="11" topLeftCell="C15" activePane="bottomRight" state="frozen"/>
      <selection pane="topRight" activeCell="D1" sqref="D1"/>
      <selection pane="bottomLeft" activeCell="A12" sqref="A12"/>
      <selection pane="bottomRight" activeCell="A4" sqref="A4"/>
    </sheetView>
  </sheetViews>
  <sheetFormatPr defaultColWidth="9.05859375" defaultRowHeight="14.25" outlineLevelRow="1" x14ac:dyDescent="0.45"/>
  <cols>
    <col min="1" max="1" width="17.05859375" style="1" bestFit="1" customWidth="1"/>
    <col min="2" max="2" width="30.76171875" style="2" bestFit="1" customWidth="1"/>
    <col min="3" max="3" width="15.29296875" style="40" customWidth="1"/>
    <col min="4" max="4" width="15.29296875" style="40" customWidth="1" collapsed="1"/>
    <col min="5" max="5" width="15.29296875" style="40" customWidth="1"/>
    <col min="6" max="7" width="15.29296875" style="61" customWidth="1"/>
    <col min="8" max="8" width="15.29296875" style="40" customWidth="1"/>
    <col min="9" max="9" width="14" style="1" customWidth="1"/>
    <col min="10" max="11" width="10.5859375" style="1" bestFit="1" customWidth="1"/>
    <col min="12" max="12" width="12.05859375" style="1" bestFit="1" customWidth="1"/>
    <col min="13" max="13" width="11.5859375" style="1" bestFit="1" customWidth="1"/>
    <col min="14" max="16384" width="9.05859375" style="1"/>
  </cols>
  <sheetData>
    <row r="1" spans="1:9" hidden="1" outlineLevel="1" x14ac:dyDescent="0.45">
      <c r="A1" s="78" t="s">
        <v>13</v>
      </c>
      <c r="B1" s="80" t="str" cm="1">
        <f t="array" ref="B1">_xlfn.LET(
 _xlpm.Parent,_xlfn.XLOOKUP(B6,INDEX(_xlfn.ANCHORARRAY(Options!I2),,2),INDEX(_xlfn.ANCHORARRAY(Options!I2),,1),"*?"),
 _xlpm.ParentOnly,B3="Parent only",
 _xlpm.ChildOnly,B3="Child only",
 _xlpm.ParentLoc,IFERROR(_xlfn.TEXTJOIN(";",TRUE,_xll.SI.QUERY(Connection,"LOCATION",_xll.SI.QUERYFILTER(Connection,"LOCATION","PARENTID",_xlpm.Parent),"LOCATIONID",FALSE)),_xlpm.Parent),
 _xlpm.ChildLoc,IFERROR(_xlfn.TEXTJOIN(";",TRUE,_xlfn._xlws.FILTER(_xlfn.ANCHORARRAY(Options!C2),_xlfn.ANCHORARRAY(Options!F2)=_xlpm.Parent)),""),
 IF(_xlpm.ParentOnly,_xlpm.Parent,IF(_xlpm.ChildOnly,_xlpm.ParentLoc,_xlpm.ChildLoc))
)</f>
        <v>300</v>
      </c>
      <c r="C1" s="39"/>
      <c r="D1" s="44">
        <f>IF(B8&lt;Options!$Z$2,DATE(YEAR(Options!$Z$2)-1,MONTH(Options!$Z$2),DAY(Options!$Z$2)),Options!$Z$2)</f>
        <v>43466</v>
      </c>
    </row>
    <row r="2" spans="1:9" hidden="1" outlineLevel="1" x14ac:dyDescent="0.45">
      <c r="A2" s="78" t="s">
        <v>66</v>
      </c>
      <c r="B2" s="80" t="str" cm="1">
        <f t="array" ref="B2">_xlfn.XLOOKUP($B$7,INDEX(_xlfn.ANCHORARRAY(Options!Q2),,2),INDEX(_xlfn.ANCHORARRAY(Options!Q2),,1))</f>
        <v>*?</v>
      </c>
      <c r="C2" s="39"/>
      <c r="D2" s="44">
        <f>$B$8</f>
        <v>43830</v>
      </c>
    </row>
    <row r="3" spans="1:9" hidden="1" outlineLevel="1" x14ac:dyDescent="0.45">
      <c r="A3" s="79" t="s">
        <v>87</v>
      </c>
      <c r="B3" s="81" t="s">
        <v>88</v>
      </c>
      <c r="C3" s="39"/>
      <c r="D3" s="39" t="str">
        <f>$B$9</f>
        <v>Accrual</v>
      </c>
    </row>
    <row r="4" spans="1:9" ht="23.25" collapsed="1" x14ac:dyDescent="0.7">
      <c r="A4" s="14" t="s">
        <v>50</v>
      </c>
    </row>
    <row r="5" spans="1:9" ht="8.25" customHeight="1" x14ac:dyDescent="0.5">
      <c r="A5" s="3"/>
      <c r="E5" s="40" t="s">
        <v>0</v>
      </c>
    </row>
    <row r="6" spans="1:9" ht="14.65" customHeight="1" x14ac:dyDescent="0.5">
      <c r="A6" s="6" t="s">
        <v>1</v>
      </c>
      <c r="B6" s="29" t="s">
        <v>89</v>
      </c>
      <c r="C6"/>
    </row>
    <row r="7" spans="1:9" ht="15.75" x14ac:dyDescent="0.5">
      <c r="A7" s="6" t="s">
        <v>2</v>
      </c>
      <c r="B7" s="29" t="s">
        <v>92</v>
      </c>
      <c r="C7"/>
    </row>
    <row r="8" spans="1:9" ht="15.75" x14ac:dyDescent="0.5">
      <c r="A8" s="7" t="s">
        <v>3</v>
      </c>
      <c r="B8" s="76">
        <v>43830</v>
      </c>
      <c r="C8"/>
    </row>
    <row r="9" spans="1:9" ht="15.75" x14ac:dyDescent="0.5">
      <c r="A9" s="7" t="s">
        <v>4</v>
      </c>
      <c r="B9" s="29" t="s">
        <v>5</v>
      </c>
      <c r="C9"/>
    </row>
    <row r="10" spans="1:9" ht="28.5" customHeight="1" x14ac:dyDescent="0.45">
      <c r="A10" s="4"/>
      <c r="B10" s="12"/>
      <c r="C10" s="88" t="str" cm="1">
        <f t="array" ref="C10">TEXT(IF(ISTEXT($B$8),_xll.FINANCIALPERIODENDDATE(Connection,DATE(YEAR($B$8),MONTH($B$8),DAY($B$8))),DATE(YEAR($B$8),MONTH($B$8),DAY($B$8))),"Mmmm dd, yyyy")</f>
        <v>December 31, 2019</v>
      </c>
      <c r="D10" s="88"/>
      <c r="E10" s="88"/>
      <c r="F10" s="88"/>
      <c r="G10" s="88"/>
      <c r="H10" s="88"/>
    </row>
    <row r="11" spans="1:9" s="5" customFormat="1" x14ac:dyDescent="0.45">
      <c r="A11" s="23" t="s">
        <v>51</v>
      </c>
      <c r="B11" s="28" t="s">
        <v>52</v>
      </c>
      <c r="C11" s="41" t="s">
        <v>55</v>
      </c>
      <c r="D11" s="42" t="s">
        <v>62</v>
      </c>
      <c r="E11" s="42" t="s">
        <v>63</v>
      </c>
      <c r="F11" s="62" t="s">
        <v>65</v>
      </c>
      <c r="G11" s="63" t="s">
        <v>64</v>
      </c>
      <c r="H11" s="42" t="s">
        <v>56</v>
      </c>
    </row>
    <row r="12" spans="1:9" s="13" customFormat="1" hidden="1" x14ac:dyDescent="0.45">
      <c r="A12" s="21" t="str" cm="1">
        <f t="array" ref="A12:A206">_xll.SI.EXPANDACCOUNTRANGE(Connection,,2)</f>
        <v>10010</v>
      </c>
      <c r="B12" s="24" t="str" cm="1">
        <f t="array" ref="B12:B207">_xlfn.VSTACK(_xll.SI.ACCOUNTNAME(Connection,_xlfn.ANCHORARRAY(A12)),"Total")</f>
        <v>Happy Monday!</v>
      </c>
      <c r="C12" s="45" cm="1">
        <f t="array" ref="C12:C207">_xlfn.LET(
 _xlpm.OB,_xll.SI.OPENINGBALANCE(Connection,,_xlfn.ANCHORARRAY($A12),$D$1,$D$2,$B$1,$D$3,_xll.SI.DIMENSIONS(Connection,$A$7,$B$2)),
 _xlpm.Total,SUM(_xlpm.OB),
 _xlfn.VSTACK(_xlpm.OB,_xlpm.Total))</f>
        <v>0</v>
      </c>
      <c r="D12" s="45" cm="1">
        <f t="array" ref="D12:D207">_xlfn.LET(
 _xlpm.DR,_xll.SI.DEBITS(Connection, ,_xlfn.ANCHORARRAY($A12),$D$1,$D$2,$B$1,$D$3,_xll.SI.DIMENSIONS(Connection,$A$7,$B$2)),
 _xlpm.Total,SUM(_xlpm.DR),
 _xlfn.VSTACK(_xlpm.DR,_xlpm.Total))</f>
        <v>0</v>
      </c>
      <c r="E12" s="45" cm="1">
        <f t="array" ref="E12:E207">_xlfn.LET(
 _xlpm.CR,_xll.SI.CREDITS(Connection, ,_xlfn.ANCHORARRAY($A12),$D$1,$D$2,$B$1,$D$3,_xll.SI.DIMENSIONS(Connection,$A$7,$B$2)),
 _xlpm.Total,SUM(_xlpm.CR),
 _xlfn.VSTACK(_xlpm.CR,_xlpm.Total))</f>
        <v>0</v>
      </c>
      <c r="F12" s="64" cm="1">
        <f t="array" ref="F12:F207">_xlfn.LET(
 _xlpm.ADJDR,_xll.SI.ADJDEBITS(Connection, ,_xlfn.ANCHORARRAY($A12),$D$1,$D$2,$B$1,$D$3,_xll.SI.DIMENSIONS(Connection,$A$7,$B$2)),
 _xlpm.Total,SUM(_xlpm.ADJDR),
 _xlfn.VSTACK(_xlpm.ADJDR,_xlpm.Total))</f>
        <v>0</v>
      </c>
      <c r="G12" s="64" cm="1">
        <f t="array" ref="G12:G207">_xlfn.LET(
 _xlpm.ADJCR,_xll.SI.ADJCREDITS(Connection, ,_xlfn.ANCHORARRAY($A12),$D$1,$D$2,$B$1,$D$3,_xll.SI.DIMENSIONS(Connection,$A$7,$B$2)),
 _xlpm.Total,SUM(_xlpm.ADJCR),
 _xlfn.VSTACK(_xlpm.ADJCR,_xlpm.Total))</f>
        <v>0</v>
      </c>
      <c r="H12" s="45" cm="1">
        <f t="array" ref="H12:H207">_xlfn.LET(
 _xlpm.CLOSING,_xll.SI.CLOSINGBALANCE(Connection,,_xlfn.ANCHORARRAY($A12),$D$1,$D$2,$B$1,$D$3,_xll.SI.DIMENSIONS(Connection,$A$7,$B$2)),
 _xlpm.Total,SUM(_xlpm.CLOSING),
 _xlfn.VSTACK(_xlpm.CLOSING,_xlpm.Total))</f>
        <v>0</v>
      </c>
      <c r="I12" s="46"/>
    </row>
    <row r="13" spans="1:9" hidden="1" x14ac:dyDescent="0.45">
      <c r="A13" s="22" t="str">
        <v>10015</v>
      </c>
      <c r="B13" s="24" t="str">
        <v>Thank you David for joining!</v>
      </c>
      <c r="C13" s="43">
        <v>0</v>
      </c>
      <c r="D13" s="43">
        <v>0</v>
      </c>
      <c r="E13" s="43">
        <v>0</v>
      </c>
      <c r="F13" s="61">
        <v>0</v>
      </c>
      <c r="G13" s="61">
        <v>0</v>
      </c>
      <c r="H13" s="43">
        <v>0</v>
      </c>
    </row>
    <row r="14" spans="1:9" hidden="1" x14ac:dyDescent="0.45">
      <c r="A14" s="22" t="str">
        <v>10020</v>
      </c>
      <c r="B14" s="24" t="str">
        <v>Thank you for joining Angela!</v>
      </c>
      <c r="C14" s="43">
        <v>0</v>
      </c>
      <c r="D14" s="43">
        <v>0</v>
      </c>
      <c r="E14" s="43">
        <v>0</v>
      </c>
      <c r="F14" s="61">
        <v>0</v>
      </c>
      <c r="G14" s="61">
        <v>0</v>
      </c>
      <c r="H14" s="43">
        <v>0</v>
      </c>
    </row>
    <row r="15" spans="1:9" x14ac:dyDescent="0.45">
      <c r="A15" s="22" t="str">
        <v>10030</v>
      </c>
      <c r="B15" s="24" t="str">
        <v>Checking 3 - Demo Bank</v>
      </c>
      <c r="C15" s="43">
        <v>689133.54</v>
      </c>
      <c r="D15" s="43">
        <v>0</v>
      </c>
      <c r="E15" s="43">
        <v>2700</v>
      </c>
      <c r="F15" s="61">
        <v>0</v>
      </c>
      <c r="G15" s="61">
        <v>0</v>
      </c>
      <c r="H15" s="43">
        <v>686433.54</v>
      </c>
    </row>
    <row r="16" spans="1:9" hidden="1" x14ac:dyDescent="0.45">
      <c r="A16" s="22" t="str">
        <v>10040</v>
      </c>
      <c r="B16" s="24" t="str">
        <v>Checking 4 - RBC</v>
      </c>
      <c r="C16" s="43">
        <v>0</v>
      </c>
      <c r="D16" s="43">
        <v>0</v>
      </c>
      <c r="E16" s="43">
        <v>0</v>
      </c>
      <c r="F16" s="61">
        <v>0</v>
      </c>
      <c r="G16" s="61">
        <v>0</v>
      </c>
      <c r="H16" s="43">
        <v>0</v>
      </c>
    </row>
    <row r="17" spans="1:8" hidden="1" x14ac:dyDescent="0.45">
      <c r="A17" s="22" t="str">
        <v>10050</v>
      </c>
      <c r="B17" s="24" t="str">
        <v>Checking 5 - HSBC Bank</v>
      </c>
      <c r="C17" s="43">
        <v>0</v>
      </c>
      <c r="D17" s="43">
        <v>0</v>
      </c>
      <c r="E17" s="43">
        <v>0</v>
      </c>
      <c r="F17" s="61">
        <v>0</v>
      </c>
      <c r="G17" s="61">
        <v>0</v>
      </c>
      <c r="H17" s="43">
        <v>0</v>
      </c>
    </row>
    <row r="18" spans="1:8" hidden="1" x14ac:dyDescent="0.45">
      <c r="A18" s="22" t="str">
        <v>10060</v>
      </c>
      <c r="B18" s="24" t="str">
        <v>Checking 6 - NAB</v>
      </c>
      <c r="C18" s="43">
        <v>0</v>
      </c>
      <c r="D18" s="43">
        <v>0</v>
      </c>
      <c r="E18" s="43">
        <v>0</v>
      </c>
      <c r="F18" s="61">
        <v>0</v>
      </c>
      <c r="G18" s="61">
        <v>0</v>
      </c>
      <c r="H18" s="43">
        <v>0</v>
      </c>
    </row>
    <row r="19" spans="1:8" hidden="1" x14ac:dyDescent="0.45">
      <c r="A19" s="22" t="str">
        <v>10070</v>
      </c>
      <c r="B19" s="24" t="str">
        <v>Checking 7 - ABSA</v>
      </c>
      <c r="C19" s="43">
        <v>0</v>
      </c>
      <c r="D19" s="43">
        <v>0</v>
      </c>
      <c r="E19" s="43">
        <v>0</v>
      </c>
      <c r="F19" s="61">
        <v>0</v>
      </c>
      <c r="G19" s="61">
        <v>0</v>
      </c>
      <c r="H19" s="43">
        <v>0</v>
      </c>
    </row>
    <row r="20" spans="1:8" hidden="1" x14ac:dyDescent="0.45">
      <c r="A20" s="22" t="str">
        <v>10080</v>
      </c>
      <c r="B20" s="24" t="str">
        <v>Checking 8 - JUF Demo</v>
      </c>
      <c r="C20" s="43">
        <v>0</v>
      </c>
      <c r="D20" s="43">
        <v>0</v>
      </c>
      <c r="E20" s="43">
        <v>0</v>
      </c>
      <c r="F20" s="61">
        <v>0</v>
      </c>
      <c r="G20" s="61">
        <v>0</v>
      </c>
      <c r="H20" s="43">
        <v>0</v>
      </c>
    </row>
    <row r="21" spans="1:8" hidden="1" x14ac:dyDescent="0.45">
      <c r="A21" s="22" t="str">
        <v>10090</v>
      </c>
      <c r="B21" s="24" t="str">
        <v>Checking 9 - Gen2 Demo</v>
      </c>
      <c r="C21" s="43">
        <v>0</v>
      </c>
      <c r="D21" s="43">
        <v>0</v>
      </c>
      <c r="E21" s="43">
        <v>0</v>
      </c>
      <c r="F21" s="65">
        <v>0</v>
      </c>
      <c r="G21" s="65">
        <v>0</v>
      </c>
      <c r="H21" s="43">
        <v>0</v>
      </c>
    </row>
    <row r="22" spans="1:8" x14ac:dyDescent="0.45">
      <c r="A22" s="22" t="str">
        <v>10100</v>
      </c>
      <c r="B22" s="24" t="str">
        <v>Cash</v>
      </c>
      <c r="C22" s="43">
        <v>275870</v>
      </c>
      <c r="D22" s="43">
        <v>0</v>
      </c>
      <c r="E22" s="43">
        <v>0</v>
      </c>
      <c r="F22" s="65">
        <v>0</v>
      </c>
      <c r="G22" s="65">
        <v>0</v>
      </c>
      <c r="H22" s="43">
        <v>275870</v>
      </c>
    </row>
    <row r="23" spans="1:8" x14ac:dyDescent="0.45">
      <c r="A23" s="22" t="str">
        <v>10200</v>
      </c>
      <c r="B23" s="24" t="str">
        <v>Cash Equivalents</v>
      </c>
      <c r="C23" s="43">
        <v>165522</v>
      </c>
      <c r="D23" s="43">
        <v>0</v>
      </c>
      <c r="E23" s="43">
        <v>0</v>
      </c>
      <c r="F23" s="65">
        <v>0</v>
      </c>
      <c r="G23" s="65">
        <v>0</v>
      </c>
      <c r="H23" s="43">
        <v>165522</v>
      </c>
    </row>
    <row r="24" spans="1:8" x14ac:dyDescent="0.45">
      <c r="A24" s="22" t="str">
        <v>10400</v>
      </c>
      <c r="B24" s="24" t="str">
        <v>Investments and Securities</v>
      </c>
      <c r="C24" s="43">
        <v>331584.46000000002</v>
      </c>
      <c r="D24" s="43">
        <v>0</v>
      </c>
      <c r="E24" s="43">
        <v>0</v>
      </c>
      <c r="F24" s="65">
        <v>0</v>
      </c>
      <c r="G24" s="65">
        <v>0</v>
      </c>
      <c r="H24" s="43">
        <v>331584.46000000002</v>
      </c>
    </row>
    <row r="25" spans="1:8" hidden="1" x14ac:dyDescent="0.45">
      <c r="A25" s="22" t="str">
        <v>10997</v>
      </c>
      <c r="B25" s="24" t="str">
        <v>Test delete</v>
      </c>
      <c r="C25" s="43">
        <v>0</v>
      </c>
      <c r="D25" s="43">
        <v>0</v>
      </c>
      <c r="E25" s="43">
        <v>0</v>
      </c>
      <c r="F25" s="65">
        <v>0</v>
      </c>
      <c r="G25" s="65">
        <v>0</v>
      </c>
      <c r="H25" s="43">
        <v>0</v>
      </c>
    </row>
    <row r="26" spans="1:8" x14ac:dyDescent="0.45">
      <c r="A26" s="22" t="str">
        <v>12100</v>
      </c>
      <c r="B26" s="24" t="str">
        <v>Accounts Receivable</v>
      </c>
      <c r="C26" s="43">
        <v>0</v>
      </c>
      <c r="D26" s="43">
        <v>750</v>
      </c>
      <c r="E26" s="43">
        <v>0</v>
      </c>
      <c r="F26" s="65">
        <v>0</v>
      </c>
      <c r="G26" s="65">
        <v>0</v>
      </c>
      <c r="H26" s="43">
        <v>750</v>
      </c>
    </row>
    <row r="27" spans="1:8" x14ac:dyDescent="0.45">
      <c r="A27" s="22" t="str">
        <v>12200</v>
      </c>
      <c r="B27" s="24" t="str">
        <v>Allowance For Doubtful Accounts</v>
      </c>
      <c r="C27" s="43">
        <v>-110348</v>
      </c>
      <c r="D27" s="43">
        <v>0</v>
      </c>
      <c r="E27" s="43">
        <v>0</v>
      </c>
      <c r="F27" s="65">
        <v>0</v>
      </c>
      <c r="G27" s="65">
        <v>0</v>
      </c>
      <c r="H27" s="43">
        <v>-110348</v>
      </c>
    </row>
    <row r="28" spans="1:8" x14ac:dyDescent="0.45">
      <c r="A28" s="22" t="str">
        <v>12500</v>
      </c>
      <c r="B28" s="24" t="str">
        <v>Employee Advances</v>
      </c>
      <c r="C28" s="43">
        <v>82761</v>
      </c>
      <c r="D28" s="43">
        <v>0</v>
      </c>
      <c r="E28" s="43">
        <v>0</v>
      </c>
      <c r="F28" s="65">
        <v>0</v>
      </c>
      <c r="G28" s="65">
        <v>0</v>
      </c>
      <c r="H28" s="43">
        <v>82761</v>
      </c>
    </row>
    <row r="29" spans="1:8" hidden="1" x14ac:dyDescent="0.45">
      <c r="A29" s="22" t="str">
        <v>12600</v>
      </c>
      <c r="B29" s="24" t="str">
        <v>WIP (Labor Only)</v>
      </c>
      <c r="C29" s="43">
        <v>0</v>
      </c>
      <c r="D29" s="43">
        <v>0</v>
      </c>
      <c r="E29" s="43">
        <v>0</v>
      </c>
      <c r="F29" s="65">
        <v>0</v>
      </c>
      <c r="G29" s="65">
        <v>0</v>
      </c>
      <c r="H29" s="43">
        <v>0</v>
      </c>
    </row>
    <row r="30" spans="1:8" hidden="1" x14ac:dyDescent="0.45">
      <c r="A30" s="22" t="str">
        <v>12610</v>
      </c>
      <c r="B30" s="24" t="str">
        <v>Transactor Clearing</v>
      </c>
      <c r="C30" s="43">
        <v>0</v>
      </c>
      <c r="D30" s="43">
        <v>0</v>
      </c>
      <c r="E30" s="43">
        <v>0</v>
      </c>
      <c r="F30" s="65">
        <v>0</v>
      </c>
      <c r="G30" s="65">
        <v>0</v>
      </c>
      <c r="H30" s="43">
        <v>0</v>
      </c>
    </row>
    <row r="31" spans="1:8" hidden="1" x14ac:dyDescent="0.45">
      <c r="A31" s="22" t="str">
        <v>12620</v>
      </c>
      <c r="B31" s="24" t="str">
        <v>Tax Receivable</v>
      </c>
      <c r="C31" s="43">
        <v>0</v>
      </c>
      <c r="D31" s="43">
        <v>0</v>
      </c>
      <c r="E31" s="43">
        <v>0</v>
      </c>
      <c r="F31" s="65">
        <v>0</v>
      </c>
      <c r="G31" s="65">
        <v>0</v>
      </c>
      <c r="H31" s="43">
        <v>0</v>
      </c>
    </row>
    <row r="32" spans="1:8" hidden="1" x14ac:dyDescent="0.45">
      <c r="A32" s="22" t="str">
        <v>12701</v>
      </c>
      <c r="B32" s="24" t="str">
        <v>Unbilled AR</v>
      </c>
      <c r="C32" s="43">
        <v>0</v>
      </c>
      <c r="D32" s="43">
        <v>0</v>
      </c>
      <c r="E32" s="43">
        <v>0</v>
      </c>
      <c r="F32" s="65">
        <v>0</v>
      </c>
      <c r="G32" s="65">
        <v>0</v>
      </c>
      <c r="H32" s="43">
        <v>0</v>
      </c>
    </row>
    <row r="33" spans="1:8" hidden="1" x14ac:dyDescent="0.45">
      <c r="A33" s="22" t="str">
        <v>12701-100</v>
      </c>
      <c r="B33" s="24" t="str">
        <v>Unbilled AR - Contract Subscriptions</v>
      </c>
      <c r="C33" s="43">
        <v>0</v>
      </c>
      <c r="D33" s="43">
        <v>0</v>
      </c>
      <c r="E33" s="43">
        <v>0</v>
      </c>
      <c r="F33" s="65">
        <v>0</v>
      </c>
      <c r="G33" s="65">
        <v>0</v>
      </c>
      <c r="H33" s="43">
        <v>0</v>
      </c>
    </row>
    <row r="34" spans="1:8" hidden="1" x14ac:dyDescent="0.45">
      <c r="A34" s="22" t="str">
        <v>12701-200</v>
      </c>
      <c r="B34" s="24" t="str">
        <v>Unbilled AR - Contract Services</v>
      </c>
      <c r="C34" s="43">
        <v>0</v>
      </c>
      <c r="D34" s="43">
        <v>0</v>
      </c>
      <c r="E34" s="43">
        <v>0</v>
      </c>
      <c r="F34" s="65">
        <v>0</v>
      </c>
      <c r="G34" s="65">
        <v>0</v>
      </c>
      <c r="H34" s="43">
        <v>0</v>
      </c>
    </row>
    <row r="35" spans="1:8" hidden="1" x14ac:dyDescent="0.45">
      <c r="A35" s="22" t="str">
        <v>12701-300</v>
      </c>
      <c r="B35" s="24" t="str">
        <v>Unbilled AR - Contract Usage</v>
      </c>
      <c r="C35" s="43">
        <v>0</v>
      </c>
      <c r="D35" s="43">
        <v>0</v>
      </c>
      <c r="E35" s="43">
        <v>0</v>
      </c>
      <c r="F35" s="65">
        <v>0</v>
      </c>
      <c r="G35" s="65">
        <v>0</v>
      </c>
      <c r="H35" s="43">
        <v>0</v>
      </c>
    </row>
    <row r="36" spans="1:8" hidden="1" x14ac:dyDescent="0.45">
      <c r="A36" s="22" t="str">
        <v>12701-400</v>
      </c>
      <c r="B36" s="24" t="str">
        <v>Unbilled AR - Hardware</v>
      </c>
      <c r="C36" s="43">
        <v>0</v>
      </c>
      <c r="D36" s="43">
        <v>0</v>
      </c>
      <c r="E36" s="43">
        <v>0</v>
      </c>
      <c r="F36" s="65">
        <v>0</v>
      </c>
      <c r="G36" s="65">
        <v>0</v>
      </c>
      <c r="H36" s="43">
        <v>0</v>
      </c>
    </row>
    <row r="37" spans="1:8" hidden="1" x14ac:dyDescent="0.45">
      <c r="A37" s="22" t="str">
        <v>12710</v>
      </c>
      <c r="B37" s="24" t="str">
        <v>AR - Retainage</v>
      </c>
      <c r="C37" s="43">
        <v>0</v>
      </c>
      <c r="D37" s="43">
        <v>0</v>
      </c>
      <c r="E37" s="43">
        <v>0</v>
      </c>
      <c r="F37" s="65">
        <v>0</v>
      </c>
      <c r="G37" s="65">
        <v>0</v>
      </c>
      <c r="H37" s="43">
        <v>0</v>
      </c>
    </row>
    <row r="38" spans="1:8" hidden="1" x14ac:dyDescent="0.45">
      <c r="A38" s="22" t="str">
        <v>12900</v>
      </c>
      <c r="B38" s="24" t="str">
        <v>Intercompany Receivables</v>
      </c>
      <c r="C38" s="43">
        <v>0</v>
      </c>
      <c r="D38" s="43">
        <v>0</v>
      </c>
      <c r="E38" s="43">
        <v>0</v>
      </c>
      <c r="F38" s="65">
        <v>0</v>
      </c>
      <c r="G38" s="65">
        <v>0</v>
      </c>
      <c r="H38" s="43">
        <v>0</v>
      </c>
    </row>
    <row r="39" spans="1:8" x14ac:dyDescent="0.45">
      <c r="A39" s="22" t="str">
        <v>12900-100</v>
      </c>
      <c r="B39" s="24" t="str">
        <v>Due from Entity 100</v>
      </c>
      <c r="C39" s="43">
        <v>0</v>
      </c>
      <c r="D39" s="43">
        <v>5700</v>
      </c>
      <c r="E39" s="43">
        <v>0</v>
      </c>
      <c r="F39" s="65">
        <v>0</v>
      </c>
      <c r="G39" s="65">
        <v>0</v>
      </c>
      <c r="H39" s="43">
        <v>5700</v>
      </c>
    </row>
    <row r="40" spans="1:8" x14ac:dyDescent="0.45">
      <c r="A40" s="22" t="str">
        <v>12900-200</v>
      </c>
      <c r="B40" s="24" t="str">
        <v>Due from Entity 200</v>
      </c>
      <c r="C40" s="43">
        <v>0</v>
      </c>
      <c r="D40" s="43">
        <v>4700</v>
      </c>
      <c r="E40" s="43">
        <v>0</v>
      </c>
      <c r="F40" s="65">
        <v>0</v>
      </c>
      <c r="G40" s="65">
        <v>0</v>
      </c>
      <c r="H40" s="43">
        <v>4700</v>
      </c>
    </row>
    <row r="41" spans="1:8" hidden="1" x14ac:dyDescent="0.45">
      <c r="A41" s="22" t="str">
        <v>12900-300</v>
      </c>
      <c r="B41" s="24" t="str">
        <v>Due from Entity 300</v>
      </c>
      <c r="C41" s="43">
        <v>0</v>
      </c>
      <c r="D41" s="43">
        <v>0</v>
      </c>
      <c r="E41" s="43">
        <v>0</v>
      </c>
      <c r="F41" s="65">
        <v>0</v>
      </c>
      <c r="G41" s="65">
        <v>0</v>
      </c>
      <c r="H41" s="43">
        <v>0</v>
      </c>
    </row>
    <row r="42" spans="1:8" x14ac:dyDescent="0.45">
      <c r="A42" s="22" t="str">
        <v>12900-400</v>
      </c>
      <c r="B42" s="24" t="str">
        <v>Due from Entity 400</v>
      </c>
      <c r="C42" s="43">
        <v>0</v>
      </c>
      <c r="D42" s="43">
        <v>400</v>
      </c>
      <c r="E42" s="43">
        <v>0</v>
      </c>
      <c r="F42" s="65">
        <v>0</v>
      </c>
      <c r="G42" s="65">
        <v>0</v>
      </c>
      <c r="H42" s="43">
        <v>400</v>
      </c>
    </row>
    <row r="43" spans="1:8" x14ac:dyDescent="0.45">
      <c r="A43" s="22" t="str">
        <v>12900-500</v>
      </c>
      <c r="B43" s="24" t="str">
        <v>Due from Entity 500</v>
      </c>
      <c r="C43" s="43">
        <v>0</v>
      </c>
      <c r="D43" s="43">
        <v>400</v>
      </c>
      <c r="E43" s="43">
        <v>0</v>
      </c>
      <c r="F43" s="65">
        <v>0</v>
      </c>
      <c r="G43" s="65">
        <v>0</v>
      </c>
      <c r="H43" s="43">
        <v>400</v>
      </c>
    </row>
    <row r="44" spans="1:8" x14ac:dyDescent="0.45">
      <c r="A44" s="22" t="str">
        <v>12900-600</v>
      </c>
      <c r="B44" s="24" t="str">
        <v>Due from Entity 600</v>
      </c>
      <c r="C44" s="43">
        <v>0</v>
      </c>
      <c r="D44" s="43">
        <v>600</v>
      </c>
      <c r="E44" s="43">
        <v>0</v>
      </c>
      <c r="F44" s="65">
        <v>0</v>
      </c>
      <c r="G44" s="65">
        <v>0</v>
      </c>
      <c r="H44" s="43">
        <v>600</v>
      </c>
    </row>
    <row r="45" spans="1:8" s="13" customFormat="1" x14ac:dyDescent="0.45">
      <c r="A45" s="22" t="str">
        <v>12900-700</v>
      </c>
      <c r="B45" s="24" t="str">
        <v>Due from Entity 700</v>
      </c>
      <c r="C45" s="43">
        <v>0</v>
      </c>
      <c r="D45" s="43">
        <v>600</v>
      </c>
      <c r="E45" s="43">
        <v>0</v>
      </c>
      <c r="F45" s="65">
        <v>0</v>
      </c>
      <c r="G45" s="65">
        <v>0</v>
      </c>
      <c r="H45" s="43">
        <v>600</v>
      </c>
    </row>
    <row r="46" spans="1:8" s="13" customFormat="1" hidden="1" x14ac:dyDescent="0.45">
      <c r="A46" s="22" t="str">
        <v>13100</v>
      </c>
      <c r="B46" s="24" t="str">
        <v>Inventory</v>
      </c>
      <c r="C46" s="43">
        <v>0</v>
      </c>
      <c r="D46" s="43">
        <v>0</v>
      </c>
      <c r="E46" s="43">
        <v>0</v>
      </c>
      <c r="F46" s="65">
        <v>0</v>
      </c>
      <c r="G46" s="65">
        <v>0</v>
      </c>
      <c r="H46" s="43">
        <v>0</v>
      </c>
    </row>
    <row r="47" spans="1:8" s="13" customFormat="1" hidden="1" x14ac:dyDescent="0.45">
      <c r="A47" s="22" t="str">
        <v>13200</v>
      </c>
      <c r="B47" s="24" t="str">
        <v>Goods in Transit</v>
      </c>
      <c r="C47" s="43">
        <v>0</v>
      </c>
      <c r="D47" s="43">
        <v>0</v>
      </c>
      <c r="E47" s="43">
        <v>0</v>
      </c>
      <c r="F47" s="65">
        <v>0</v>
      </c>
      <c r="G47" s="65">
        <v>0</v>
      </c>
      <c r="H47" s="43">
        <v>0</v>
      </c>
    </row>
    <row r="48" spans="1:8" s="13" customFormat="1" hidden="1" x14ac:dyDescent="0.45">
      <c r="A48" s="22" t="str">
        <v>13300</v>
      </c>
      <c r="B48" s="24" t="str">
        <v>Supplies</v>
      </c>
      <c r="C48" s="43">
        <v>0</v>
      </c>
      <c r="D48" s="43">
        <v>0</v>
      </c>
      <c r="E48" s="43">
        <v>0</v>
      </c>
      <c r="F48" s="65">
        <v>0</v>
      </c>
      <c r="G48" s="65">
        <v>0</v>
      </c>
      <c r="H48" s="43">
        <v>0</v>
      </c>
    </row>
    <row r="49" spans="1:8" s="13" customFormat="1" hidden="1" x14ac:dyDescent="0.45">
      <c r="A49" s="22" t="str">
        <v>13400</v>
      </c>
      <c r="B49" s="24" t="str">
        <v>Reserved Inventory</v>
      </c>
      <c r="C49" s="43">
        <v>0</v>
      </c>
      <c r="D49" s="43">
        <v>0</v>
      </c>
      <c r="E49" s="43">
        <v>0</v>
      </c>
      <c r="F49" s="65">
        <v>0</v>
      </c>
      <c r="G49" s="65">
        <v>0</v>
      </c>
      <c r="H49" s="43">
        <v>0</v>
      </c>
    </row>
    <row r="50" spans="1:8" hidden="1" x14ac:dyDescent="0.45">
      <c r="A50" s="21" t="str">
        <v>13500</v>
      </c>
      <c r="B50" s="24" t="str">
        <v>Valuation Reserves</v>
      </c>
      <c r="C50" s="43">
        <v>0</v>
      </c>
      <c r="D50" s="43">
        <v>0</v>
      </c>
      <c r="E50" s="43">
        <v>0</v>
      </c>
      <c r="F50" s="65">
        <v>0</v>
      </c>
      <c r="G50" s="65">
        <v>0</v>
      </c>
      <c r="H50" s="43">
        <v>0</v>
      </c>
    </row>
    <row r="51" spans="1:8" x14ac:dyDescent="0.45">
      <c r="A51" s="21" t="str">
        <v>13900</v>
      </c>
      <c r="B51" s="24" t="str">
        <v>Inventory - Other</v>
      </c>
      <c r="C51" s="43">
        <v>137935</v>
      </c>
      <c r="D51" s="43">
        <v>0</v>
      </c>
      <c r="E51" s="43">
        <v>0</v>
      </c>
      <c r="F51" s="65">
        <v>0</v>
      </c>
      <c r="G51" s="65">
        <v>0</v>
      </c>
      <c r="H51" s="43">
        <v>137935</v>
      </c>
    </row>
    <row r="52" spans="1:8" x14ac:dyDescent="0.45">
      <c r="A52" s="21" t="str">
        <v>14100</v>
      </c>
      <c r="B52" s="24" t="str">
        <v>Prepaid Insurance</v>
      </c>
      <c r="C52" s="43">
        <v>82761</v>
      </c>
      <c r="D52" s="43">
        <v>0</v>
      </c>
      <c r="E52" s="43">
        <v>0</v>
      </c>
      <c r="F52" s="65">
        <v>0</v>
      </c>
      <c r="G52" s="65">
        <v>0</v>
      </c>
      <c r="H52" s="43">
        <v>82761</v>
      </c>
    </row>
    <row r="53" spans="1:8" x14ac:dyDescent="0.45">
      <c r="A53" s="22" t="str">
        <v>14200</v>
      </c>
      <c r="B53" s="24" t="str">
        <v>Prepaid Rent</v>
      </c>
      <c r="C53" s="43">
        <v>82761</v>
      </c>
      <c r="D53" s="43">
        <v>0</v>
      </c>
      <c r="E53" s="43">
        <v>0</v>
      </c>
      <c r="F53" s="65">
        <v>0</v>
      </c>
      <c r="G53" s="65">
        <v>0</v>
      </c>
      <c r="H53" s="43">
        <v>82761</v>
      </c>
    </row>
    <row r="54" spans="1:8" x14ac:dyDescent="0.45">
      <c r="A54" s="22" t="str">
        <v>14300</v>
      </c>
      <c r="B54" s="24" t="str">
        <v>Prepaid Other</v>
      </c>
      <c r="C54" s="43">
        <v>82761</v>
      </c>
      <c r="D54" s="43">
        <v>0</v>
      </c>
      <c r="E54" s="43">
        <v>0</v>
      </c>
      <c r="F54" s="65">
        <v>0</v>
      </c>
      <c r="G54" s="65">
        <v>0</v>
      </c>
      <c r="H54" s="43">
        <v>82761</v>
      </c>
    </row>
    <row r="55" spans="1:8" x14ac:dyDescent="0.45">
      <c r="A55" s="22" t="str">
        <v>15100</v>
      </c>
      <c r="B55" s="24" t="str">
        <v>Buildings</v>
      </c>
      <c r="C55" s="43">
        <v>137935</v>
      </c>
      <c r="D55" s="43">
        <v>0</v>
      </c>
      <c r="E55" s="43">
        <v>0</v>
      </c>
      <c r="F55" s="65">
        <v>0</v>
      </c>
      <c r="G55" s="65">
        <v>0</v>
      </c>
      <c r="H55" s="43">
        <v>137935</v>
      </c>
    </row>
    <row r="56" spans="1:8" x14ac:dyDescent="0.45">
      <c r="A56" s="22" t="str">
        <v>15110</v>
      </c>
      <c r="B56" s="24" t="str">
        <v>Buildings Accm. Depr.</v>
      </c>
      <c r="C56" s="43">
        <v>-55174</v>
      </c>
      <c r="D56" s="43">
        <v>0</v>
      </c>
      <c r="E56" s="43">
        <v>0</v>
      </c>
      <c r="F56" s="65">
        <v>0</v>
      </c>
      <c r="G56" s="65">
        <v>0</v>
      </c>
      <c r="H56" s="43">
        <v>-55174</v>
      </c>
    </row>
    <row r="57" spans="1:8" x14ac:dyDescent="0.45">
      <c r="A57" s="22" t="str">
        <v>16100</v>
      </c>
      <c r="B57" s="24" t="str">
        <v>Goodwill</v>
      </c>
      <c r="C57" s="43">
        <v>137935</v>
      </c>
      <c r="D57" s="43">
        <v>0</v>
      </c>
      <c r="E57" s="43">
        <v>0</v>
      </c>
      <c r="F57" s="65">
        <v>0</v>
      </c>
      <c r="G57" s="65">
        <v>0</v>
      </c>
      <c r="H57" s="43">
        <v>137935</v>
      </c>
    </row>
    <row r="58" spans="1:8" x14ac:dyDescent="0.45">
      <c r="A58" s="22" t="str">
        <v>16200</v>
      </c>
      <c r="B58" s="24" t="str">
        <v>Patents &amp; Licenses</v>
      </c>
      <c r="C58" s="43">
        <v>220696</v>
      </c>
      <c r="D58" s="43">
        <v>0</v>
      </c>
      <c r="E58" s="43">
        <v>0</v>
      </c>
      <c r="F58" s="65">
        <v>0</v>
      </c>
      <c r="G58" s="65">
        <v>0</v>
      </c>
      <c r="H58" s="43">
        <v>220696</v>
      </c>
    </row>
    <row r="59" spans="1:8" x14ac:dyDescent="0.45">
      <c r="A59" s="22" t="str">
        <v>16300</v>
      </c>
      <c r="B59" s="24" t="str">
        <v>Capitalized Software Costs</v>
      </c>
      <c r="C59" s="43">
        <v>137935</v>
      </c>
      <c r="D59" s="43">
        <v>0</v>
      </c>
      <c r="E59" s="43">
        <v>0</v>
      </c>
      <c r="F59" s="65">
        <v>0</v>
      </c>
      <c r="G59" s="65">
        <v>0</v>
      </c>
      <c r="H59" s="43">
        <v>137935</v>
      </c>
    </row>
    <row r="60" spans="1:8" x14ac:dyDescent="0.45">
      <c r="A60" s="22" t="str">
        <v>16900</v>
      </c>
      <c r="B60" s="24" t="str">
        <v>Other Intangible Assets</v>
      </c>
      <c r="C60" s="43">
        <v>82761</v>
      </c>
      <c r="D60" s="43">
        <v>0</v>
      </c>
      <c r="E60" s="43">
        <v>0</v>
      </c>
      <c r="F60" s="65">
        <v>0</v>
      </c>
      <c r="G60" s="65">
        <v>0</v>
      </c>
      <c r="H60" s="43">
        <v>82761</v>
      </c>
    </row>
    <row r="61" spans="1:8" x14ac:dyDescent="0.45">
      <c r="A61" s="22" t="str">
        <v>17000</v>
      </c>
      <c r="B61" s="24" t="str">
        <v>Other Assets</v>
      </c>
      <c r="C61" s="43">
        <v>275870</v>
      </c>
      <c r="D61" s="43">
        <v>0</v>
      </c>
      <c r="E61" s="43">
        <v>0</v>
      </c>
      <c r="F61" s="65">
        <v>0</v>
      </c>
      <c r="G61" s="65">
        <v>0</v>
      </c>
      <c r="H61" s="43">
        <v>275870</v>
      </c>
    </row>
    <row r="62" spans="1:8" hidden="1" x14ac:dyDescent="0.45">
      <c r="A62" s="22" t="str">
        <v>17710</v>
      </c>
      <c r="B62" s="24" t="str">
        <v>Deferred Expense</v>
      </c>
      <c r="C62" s="43">
        <v>0</v>
      </c>
      <c r="D62" s="43">
        <v>0</v>
      </c>
      <c r="E62" s="43">
        <v>0</v>
      </c>
      <c r="F62" s="65">
        <v>0</v>
      </c>
      <c r="G62" s="65">
        <v>0</v>
      </c>
      <c r="H62" s="43">
        <v>0</v>
      </c>
    </row>
    <row r="63" spans="1:8" hidden="1" x14ac:dyDescent="0.45">
      <c r="A63" s="22" t="str">
        <v>17710-001</v>
      </c>
      <c r="B63" s="24" t="str">
        <v>Deferred Expense - Commission</v>
      </c>
      <c r="C63" s="43">
        <v>0</v>
      </c>
      <c r="D63" s="43">
        <v>0</v>
      </c>
      <c r="E63" s="43">
        <v>0</v>
      </c>
      <c r="F63" s="65">
        <v>0</v>
      </c>
      <c r="G63" s="65">
        <v>0</v>
      </c>
      <c r="H63" s="43">
        <v>0</v>
      </c>
    </row>
    <row r="64" spans="1:8" hidden="1" x14ac:dyDescent="0.45">
      <c r="A64" s="22" t="str">
        <v>17710-002</v>
      </c>
      <c r="B64" s="24" t="str">
        <v>Deferred Expense - Royalty</v>
      </c>
      <c r="C64" s="43">
        <v>0</v>
      </c>
      <c r="D64" s="43">
        <v>0</v>
      </c>
      <c r="E64" s="43">
        <v>0</v>
      </c>
      <c r="F64" s="65">
        <v>0</v>
      </c>
      <c r="G64" s="65">
        <v>0</v>
      </c>
      <c r="H64" s="43">
        <v>0</v>
      </c>
    </row>
    <row r="65" spans="1:13" x14ac:dyDescent="0.45">
      <c r="A65" s="22" t="str">
        <v>20100</v>
      </c>
      <c r="B65" s="24" t="str">
        <v>Accounts Payable</v>
      </c>
      <c r="C65" s="43">
        <v>-246411.61</v>
      </c>
      <c r="D65" s="43">
        <v>0</v>
      </c>
      <c r="E65" s="43">
        <v>346839.33</v>
      </c>
      <c r="F65" s="65">
        <v>0</v>
      </c>
      <c r="G65" s="65">
        <v>0</v>
      </c>
      <c r="H65" s="43">
        <v>-593250.93999999994</v>
      </c>
    </row>
    <row r="66" spans="1:13" x14ac:dyDescent="0.45">
      <c r="A66" s="22" t="str">
        <v>20200</v>
      </c>
      <c r="B66" s="24" t="str">
        <v>Notes Payable</v>
      </c>
      <c r="C66" s="43">
        <v>-96555</v>
      </c>
      <c r="D66" s="43">
        <v>0</v>
      </c>
      <c r="E66" s="43">
        <v>0</v>
      </c>
      <c r="F66" s="65">
        <v>0</v>
      </c>
      <c r="G66" s="65">
        <v>0</v>
      </c>
      <c r="H66" s="43">
        <v>-96555</v>
      </c>
    </row>
    <row r="67" spans="1:13" x14ac:dyDescent="0.45">
      <c r="A67" s="22" t="str">
        <v>20300</v>
      </c>
      <c r="B67" s="24" t="str">
        <v>Accounts Payable - Employees</v>
      </c>
      <c r="C67" s="43">
        <v>-110348</v>
      </c>
      <c r="D67" s="43">
        <v>0</v>
      </c>
      <c r="E67" s="43">
        <v>0</v>
      </c>
      <c r="F67" s="65">
        <v>0</v>
      </c>
      <c r="G67" s="65">
        <v>0</v>
      </c>
      <c r="H67" s="43">
        <v>-110348</v>
      </c>
    </row>
    <row r="68" spans="1:13" x14ac:dyDescent="0.45">
      <c r="A68" s="22" t="str">
        <v>20330</v>
      </c>
      <c r="B68" s="24" t="str">
        <v>Accrued Liability Insurance</v>
      </c>
      <c r="C68" s="43">
        <v>0</v>
      </c>
      <c r="D68" s="43">
        <v>1715.48</v>
      </c>
      <c r="E68" s="43">
        <v>0</v>
      </c>
      <c r="F68" s="65">
        <v>0</v>
      </c>
      <c r="G68" s="65">
        <v>0</v>
      </c>
      <c r="H68" s="43">
        <v>1715.48</v>
      </c>
    </row>
    <row r="69" spans="1:13" x14ac:dyDescent="0.45">
      <c r="A69" s="22" t="str">
        <v>20400</v>
      </c>
      <c r="B69" s="24" t="str">
        <v>Long Term Debt</v>
      </c>
      <c r="C69" s="43">
        <v>-827609</v>
      </c>
      <c r="D69" s="43">
        <v>0</v>
      </c>
      <c r="E69" s="43">
        <v>0</v>
      </c>
      <c r="F69" s="65">
        <v>0</v>
      </c>
      <c r="G69" s="65">
        <v>0</v>
      </c>
      <c r="H69" s="43">
        <v>-827609</v>
      </c>
    </row>
    <row r="70" spans="1:13" s="13" customFormat="1" hidden="1" x14ac:dyDescent="0.45">
      <c r="A70" s="22" t="str">
        <v>20500</v>
      </c>
      <c r="B70" s="24" t="str">
        <v>Credit Card Offset</v>
      </c>
      <c r="C70" s="43">
        <v>0</v>
      </c>
      <c r="D70" s="43">
        <v>0</v>
      </c>
      <c r="E70" s="43">
        <v>0</v>
      </c>
      <c r="F70" s="65">
        <v>0</v>
      </c>
      <c r="G70" s="65">
        <v>0</v>
      </c>
      <c r="H70" s="43">
        <v>0</v>
      </c>
    </row>
    <row r="71" spans="1:13" s="13" customFormat="1" hidden="1" x14ac:dyDescent="0.45">
      <c r="A71" s="22" t="str">
        <v>20600</v>
      </c>
      <c r="B71" s="24" t="str">
        <v>Accrued Expense</v>
      </c>
      <c r="C71" s="43">
        <v>0</v>
      </c>
      <c r="D71" s="43">
        <v>0</v>
      </c>
      <c r="E71" s="43">
        <v>0</v>
      </c>
      <c r="F71" s="65">
        <v>0</v>
      </c>
      <c r="G71" s="65">
        <v>0</v>
      </c>
      <c r="H71" s="43">
        <v>0</v>
      </c>
    </row>
    <row r="72" spans="1:13" s="13" customFormat="1" hidden="1" x14ac:dyDescent="0.45">
      <c r="A72" s="22" t="str">
        <v>20605</v>
      </c>
      <c r="B72" s="24" t="str">
        <v>Salaries Payable</v>
      </c>
      <c r="C72" s="43">
        <v>0</v>
      </c>
      <c r="D72" s="43">
        <v>0</v>
      </c>
      <c r="E72" s="43">
        <v>0</v>
      </c>
      <c r="F72" s="65">
        <v>0</v>
      </c>
      <c r="G72" s="65">
        <v>0</v>
      </c>
      <c r="H72" s="43">
        <v>0</v>
      </c>
    </row>
    <row r="73" spans="1:13" s="13" customFormat="1" x14ac:dyDescent="0.45">
      <c r="A73" s="22" t="str">
        <v>20610</v>
      </c>
      <c r="B73" s="24" t="str">
        <v>Accr. Sales Tax Payable</v>
      </c>
      <c r="C73" s="43">
        <v>-110348</v>
      </c>
      <c r="D73" s="43">
        <v>0</v>
      </c>
      <c r="E73" s="43">
        <v>0</v>
      </c>
      <c r="F73" s="65">
        <v>0</v>
      </c>
      <c r="G73" s="65">
        <v>0</v>
      </c>
      <c r="H73" s="43">
        <v>-110348</v>
      </c>
    </row>
    <row r="74" spans="1:13" s="13" customFormat="1" hidden="1" x14ac:dyDescent="0.45">
      <c r="A74" s="22" t="str">
        <v>20620</v>
      </c>
      <c r="B74" s="24" t="str">
        <v>Sales Tax Payable</v>
      </c>
      <c r="C74" s="43">
        <v>0</v>
      </c>
      <c r="D74" s="43">
        <v>0</v>
      </c>
      <c r="E74" s="43">
        <v>0</v>
      </c>
      <c r="F74" s="65">
        <v>0</v>
      </c>
      <c r="G74" s="65">
        <v>0</v>
      </c>
      <c r="H74" s="43">
        <v>0</v>
      </c>
    </row>
    <row r="75" spans="1:13" s="13" customFormat="1" hidden="1" x14ac:dyDescent="0.45">
      <c r="A75" s="22" t="str">
        <v>20630</v>
      </c>
      <c r="B75" s="24" t="str">
        <v>PST Payable</v>
      </c>
      <c r="C75" s="43">
        <v>0</v>
      </c>
      <c r="D75" s="43">
        <v>0</v>
      </c>
      <c r="E75" s="43">
        <v>0</v>
      </c>
      <c r="F75" s="65">
        <v>0</v>
      </c>
      <c r="G75" s="65">
        <v>0</v>
      </c>
      <c r="H75" s="43">
        <v>0</v>
      </c>
    </row>
    <row r="76" spans="1:13" s="13" customFormat="1" hidden="1" x14ac:dyDescent="0.45">
      <c r="A76" s="22" t="str">
        <v>20635</v>
      </c>
      <c r="B76" s="24" t="str">
        <v>Employee Medical Insurance Payable</v>
      </c>
      <c r="C76" s="43">
        <v>0</v>
      </c>
      <c r="D76" s="43">
        <v>0</v>
      </c>
      <c r="E76" s="43">
        <v>0</v>
      </c>
      <c r="F76" s="65">
        <v>0</v>
      </c>
      <c r="G76" s="65">
        <v>0</v>
      </c>
      <c r="H76" s="43">
        <v>0</v>
      </c>
    </row>
    <row r="77" spans="1:13" s="13" customFormat="1" hidden="1" x14ac:dyDescent="0.45">
      <c r="A77" s="22" t="str">
        <v>20640</v>
      </c>
      <c r="B77" s="24" t="str">
        <v>Accrued Compensation</v>
      </c>
      <c r="C77" s="43">
        <v>0</v>
      </c>
      <c r="D77" s="43">
        <v>0</v>
      </c>
      <c r="E77" s="43">
        <v>0</v>
      </c>
      <c r="F77" s="65">
        <v>0</v>
      </c>
      <c r="G77" s="65">
        <v>0</v>
      </c>
      <c r="H77" s="43">
        <v>0</v>
      </c>
      <c r="I77" s="73"/>
      <c r="J77" s="74"/>
      <c r="K77" s="74"/>
      <c r="L77" s="75"/>
      <c r="M77" s="75"/>
    </row>
    <row r="78" spans="1:13" s="13" customFormat="1" hidden="1" x14ac:dyDescent="0.45">
      <c r="A78" s="22" t="str">
        <v>20645</v>
      </c>
      <c r="B78" s="24" t="str">
        <v>401K Payable</v>
      </c>
      <c r="C78" s="43">
        <v>0</v>
      </c>
      <c r="D78" s="43">
        <v>0</v>
      </c>
      <c r="E78" s="43">
        <v>0</v>
      </c>
      <c r="F78" s="65">
        <v>0</v>
      </c>
      <c r="G78" s="65">
        <v>0</v>
      </c>
      <c r="H78" s="43">
        <v>0</v>
      </c>
    </row>
    <row r="79" spans="1:13" s="13" customFormat="1" x14ac:dyDescent="0.45">
      <c r="A79" s="22" t="str">
        <v>20650</v>
      </c>
      <c r="B79" s="24" t="str">
        <v>Accrued Payroll Tax Payable</v>
      </c>
      <c r="C79" s="43">
        <v>-137935</v>
      </c>
      <c r="D79" s="43">
        <v>0</v>
      </c>
      <c r="E79" s="43">
        <v>0</v>
      </c>
      <c r="F79" s="65">
        <v>0</v>
      </c>
      <c r="G79" s="65">
        <v>0</v>
      </c>
      <c r="H79" s="43">
        <v>-137935</v>
      </c>
    </row>
    <row r="80" spans="1:13" s="13" customFormat="1" hidden="1" x14ac:dyDescent="0.45">
      <c r="A80" s="21" t="str">
        <v>20680</v>
      </c>
      <c r="B80" s="24" t="str">
        <v>Inventory - GRNI</v>
      </c>
      <c r="C80" s="43">
        <v>0</v>
      </c>
      <c r="D80" s="43">
        <v>0</v>
      </c>
      <c r="E80" s="43">
        <v>0</v>
      </c>
      <c r="F80" s="65">
        <v>0</v>
      </c>
      <c r="G80" s="65">
        <v>0</v>
      </c>
      <c r="H80" s="43">
        <v>0</v>
      </c>
    </row>
    <row r="81" spans="1:8" s="13" customFormat="1" hidden="1" x14ac:dyDescent="0.45">
      <c r="A81" s="22" t="str">
        <v>20701</v>
      </c>
      <c r="B81" s="24" t="str">
        <v>Deferred Revenue</v>
      </c>
      <c r="C81" s="43">
        <v>0</v>
      </c>
      <c r="D81" s="43">
        <v>0</v>
      </c>
      <c r="E81" s="43">
        <v>0</v>
      </c>
      <c r="F81" s="65">
        <v>0</v>
      </c>
      <c r="G81" s="65">
        <v>0</v>
      </c>
      <c r="H81" s="43">
        <v>0</v>
      </c>
    </row>
    <row r="82" spans="1:8" s="13" customFormat="1" hidden="1" x14ac:dyDescent="0.45">
      <c r="A82" s="21" t="str">
        <v>20701-101</v>
      </c>
      <c r="B82" s="24" t="str">
        <v>DR - Contract Subscriptions - Unbilled</v>
      </c>
      <c r="C82" s="43">
        <v>0</v>
      </c>
      <c r="D82" s="43">
        <v>0</v>
      </c>
      <c r="E82" s="43">
        <v>0</v>
      </c>
      <c r="F82" s="65">
        <v>0</v>
      </c>
      <c r="G82" s="65">
        <v>0</v>
      </c>
      <c r="H82" s="43">
        <v>0</v>
      </c>
    </row>
    <row r="83" spans="1:8" s="13" customFormat="1" hidden="1" x14ac:dyDescent="0.45">
      <c r="A83" s="22" t="str">
        <v>20701-102</v>
      </c>
      <c r="B83" s="24" t="str">
        <v>DR - Contract Subscriptions - Billed</v>
      </c>
      <c r="C83" s="43">
        <v>0</v>
      </c>
      <c r="D83" s="43">
        <v>0</v>
      </c>
      <c r="E83" s="43">
        <v>0</v>
      </c>
      <c r="F83" s="65">
        <v>0</v>
      </c>
      <c r="G83" s="65">
        <v>0</v>
      </c>
      <c r="H83" s="43">
        <v>0</v>
      </c>
    </row>
    <row r="84" spans="1:8" s="13" customFormat="1" hidden="1" x14ac:dyDescent="0.45">
      <c r="A84" s="22" t="str">
        <v>20701-103</v>
      </c>
      <c r="B84" s="24" t="str">
        <v>DR - Contract Subscriptions - Paid</v>
      </c>
      <c r="C84" s="43">
        <v>0</v>
      </c>
      <c r="D84" s="43">
        <v>0</v>
      </c>
      <c r="E84" s="43">
        <v>0</v>
      </c>
      <c r="F84" s="65">
        <v>0</v>
      </c>
      <c r="G84" s="65">
        <v>0</v>
      </c>
      <c r="H84" s="43">
        <v>0</v>
      </c>
    </row>
    <row r="85" spans="1:8" s="13" customFormat="1" hidden="1" x14ac:dyDescent="0.45">
      <c r="A85" s="22" t="str">
        <v>20701-201</v>
      </c>
      <c r="B85" s="24" t="str">
        <v>DR - Contract Services - Unbilled</v>
      </c>
      <c r="C85" s="43">
        <v>0</v>
      </c>
      <c r="D85" s="43">
        <v>0</v>
      </c>
      <c r="E85" s="43">
        <v>0</v>
      </c>
      <c r="F85" s="65">
        <v>0</v>
      </c>
      <c r="G85" s="65">
        <v>0</v>
      </c>
      <c r="H85" s="43">
        <v>0</v>
      </c>
    </row>
    <row r="86" spans="1:8" s="13" customFormat="1" hidden="1" x14ac:dyDescent="0.45">
      <c r="A86" s="22" t="str">
        <v>20701-202</v>
      </c>
      <c r="B86" s="25" t="str">
        <v>DR - Contract Services - Billed</v>
      </c>
      <c r="C86" s="43">
        <v>0</v>
      </c>
      <c r="D86" s="43">
        <v>0</v>
      </c>
      <c r="E86" s="43">
        <v>0</v>
      </c>
      <c r="F86" s="65">
        <v>0</v>
      </c>
      <c r="G86" s="65">
        <v>0</v>
      </c>
      <c r="H86" s="43">
        <v>0</v>
      </c>
    </row>
    <row r="87" spans="1:8" s="13" customFormat="1" hidden="1" x14ac:dyDescent="0.45">
      <c r="A87" s="22" t="str">
        <v>20701-203</v>
      </c>
      <c r="B87" s="26" t="str">
        <v>DR - Contract Services - Paid</v>
      </c>
      <c r="C87" s="43">
        <v>0</v>
      </c>
      <c r="D87" s="43">
        <v>0</v>
      </c>
      <c r="E87" s="43">
        <v>0</v>
      </c>
      <c r="F87" s="65">
        <v>0</v>
      </c>
      <c r="G87" s="65">
        <v>0</v>
      </c>
      <c r="H87" s="43">
        <v>0</v>
      </c>
    </row>
    <row r="88" spans="1:8" s="13" customFormat="1" hidden="1" x14ac:dyDescent="0.45">
      <c r="A88" s="22" t="str">
        <v>20701-301</v>
      </c>
      <c r="B88" s="24" t="str">
        <v>DR - Contract Usage - Unbilled</v>
      </c>
      <c r="C88" s="43">
        <v>0</v>
      </c>
      <c r="D88" s="43">
        <v>0</v>
      </c>
      <c r="E88" s="43">
        <v>0</v>
      </c>
      <c r="F88" s="65">
        <v>0</v>
      </c>
      <c r="G88" s="65">
        <v>0</v>
      </c>
      <c r="H88" s="43">
        <v>0</v>
      </c>
    </row>
    <row r="89" spans="1:8" s="13" customFormat="1" hidden="1" x14ac:dyDescent="0.45">
      <c r="A89" s="22" t="str">
        <v>20701-302</v>
      </c>
      <c r="B89" s="24" t="str">
        <v>DR - Contract Usage - Billed</v>
      </c>
      <c r="C89" s="43">
        <v>0</v>
      </c>
      <c r="D89" s="43">
        <v>0</v>
      </c>
      <c r="E89" s="43">
        <v>0</v>
      </c>
      <c r="F89" s="65">
        <v>0</v>
      </c>
      <c r="G89" s="65">
        <v>0</v>
      </c>
      <c r="H89" s="43">
        <v>0</v>
      </c>
    </row>
    <row r="90" spans="1:8" s="13" customFormat="1" hidden="1" x14ac:dyDescent="0.45">
      <c r="A90" s="22" t="str">
        <v>20701-303</v>
      </c>
      <c r="B90" s="24" t="str">
        <v>DR - Contract Usage - Paid</v>
      </c>
      <c r="C90" s="43">
        <v>0</v>
      </c>
      <c r="D90" s="43">
        <v>0</v>
      </c>
      <c r="E90" s="43">
        <v>0</v>
      </c>
      <c r="F90" s="65">
        <v>0</v>
      </c>
      <c r="G90" s="65">
        <v>0</v>
      </c>
      <c r="H90" s="43">
        <v>0</v>
      </c>
    </row>
    <row r="91" spans="1:8" s="13" customFormat="1" hidden="1" x14ac:dyDescent="0.45">
      <c r="A91" s="22" t="str">
        <v>20701-401</v>
      </c>
      <c r="B91" s="24" t="str">
        <v>DR - Hardware - Unbilled</v>
      </c>
      <c r="C91" s="43">
        <v>0</v>
      </c>
      <c r="D91" s="43">
        <v>0</v>
      </c>
      <c r="E91" s="43">
        <v>0</v>
      </c>
      <c r="F91" s="65">
        <v>0</v>
      </c>
      <c r="G91" s="65">
        <v>0</v>
      </c>
      <c r="H91" s="43">
        <v>0</v>
      </c>
    </row>
    <row r="92" spans="1:8" s="13" customFormat="1" hidden="1" x14ac:dyDescent="0.45">
      <c r="A92" s="22" t="str">
        <v>20701-402</v>
      </c>
      <c r="B92" s="24" t="str">
        <v>DR - Hardware - Billed</v>
      </c>
      <c r="C92" s="43">
        <v>0</v>
      </c>
      <c r="D92" s="43">
        <v>0</v>
      </c>
      <c r="E92" s="43">
        <v>0</v>
      </c>
      <c r="F92" s="65">
        <v>0</v>
      </c>
      <c r="G92" s="65">
        <v>0</v>
      </c>
      <c r="H92" s="43">
        <v>0</v>
      </c>
    </row>
    <row r="93" spans="1:8" s="13" customFormat="1" hidden="1" x14ac:dyDescent="0.45">
      <c r="A93" s="22" t="str">
        <v>20701-403</v>
      </c>
      <c r="B93" s="24" t="str">
        <v>DR - Hardware - Paid</v>
      </c>
      <c r="C93" s="43">
        <v>0</v>
      </c>
      <c r="D93" s="43">
        <v>0</v>
      </c>
      <c r="E93" s="43">
        <v>0</v>
      </c>
      <c r="F93" s="65">
        <v>0</v>
      </c>
      <c r="G93" s="65">
        <v>0</v>
      </c>
      <c r="H93" s="43">
        <v>0</v>
      </c>
    </row>
    <row r="94" spans="1:8" s="13" customFormat="1" hidden="1" x14ac:dyDescent="0.45">
      <c r="A94" s="21" t="str">
        <v>20702</v>
      </c>
      <c r="B94" s="24" t="str">
        <v>Deferred Revenue Contra</v>
      </c>
      <c r="C94" s="43">
        <v>0</v>
      </c>
      <c r="D94" s="43">
        <v>0</v>
      </c>
      <c r="E94" s="43">
        <v>0</v>
      </c>
      <c r="F94" s="65">
        <v>0</v>
      </c>
      <c r="G94" s="65">
        <v>0</v>
      </c>
      <c r="H94" s="43">
        <v>0</v>
      </c>
    </row>
    <row r="95" spans="1:8" s="13" customFormat="1" hidden="1" x14ac:dyDescent="0.45">
      <c r="A95" s="21" t="str">
        <v>20800</v>
      </c>
      <c r="B95" s="24" t="str">
        <v>Other Payables</v>
      </c>
      <c r="C95" s="43">
        <v>0</v>
      </c>
      <c r="D95" s="43">
        <v>0</v>
      </c>
      <c r="E95" s="43">
        <v>0</v>
      </c>
      <c r="F95" s="65">
        <v>0</v>
      </c>
      <c r="G95" s="65">
        <v>0</v>
      </c>
      <c r="H95" s="43">
        <v>0</v>
      </c>
    </row>
    <row r="96" spans="1:8" s="13" customFormat="1" hidden="1" x14ac:dyDescent="0.45">
      <c r="A96" s="22" t="str">
        <v>20900</v>
      </c>
      <c r="B96" s="24" t="str">
        <v>Intercompany Payables</v>
      </c>
      <c r="C96" s="43">
        <v>0</v>
      </c>
      <c r="D96" s="43">
        <v>0</v>
      </c>
      <c r="E96" s="43">
        <v>0</v>
      </c>
      <c r="F96" s="65">
        <v>0</v>
      </c>
      <c r="G96" s="65">
        <v>0</v>
      </c>
      <c r="H96" s="43">
        <v>0</v>
      </c>
    </row>
    <row r="97" spans="1:8" x14ac:dyDescent="0.45">
      <c r="A97" s="1" t="str">
        <v>20900-100</v>
      </c>
      <c r="B97" s="27" t="str">
        <v>Due to Entity 100</v>
      </c>
      <c r="C97" s="43">
        <v>0</v>
      </c>
      <c r="D97" s="43">
        <v>0</v>
      </c>
      <c r="E97" s="43">
        <v>1715.48</v>
      </c>
      <c r="F97" s="65">
        <v>0</v>
      </c>
      <c r="G97" s="65">
        <v>0</v>
      </c>
      <c r="H97" s="43">
        <v>-1715.48</v>
      </c>
    </row>
    <row r="98" spans="1:8" hidden="1" x14ac:dyDescent="0.45">
      <c r="A98" s="1" t="str">
        <v>20900-200</v>
      </c>
      <c r="B98" s="27" t="str">
        <v>Due to Entity 200</v>
      </c>
      <c r="C98" s="43">
        <v>0</v>
      </c>
      <c r="D98" s="43">
        <v>0</v>
      </c>
      <c r="E98" s="43">
        <v>0</v>
      </c>
      <c r="F98" s="65">
        <v>0</v>
      </c>
      <c r="G98" s="65">
        <v>0</v>
      </c>
      <c r="H98" s="43">
        <v>0</v>
      </c>
    </row>
    <row r="99" spans="1:8" hidden="1" x14ac:dyDescent="0.45">
      <c r="A99" s="1" t="str">
        <v>20900-300</v>
      </c>
      <c r="B99" s="27" t="str">
        <v>Due to Entity 300</v>
      </c>
      <c r="C99" s="43">
        <v>0</v>
      </c>
      <c r="D99" s="43">
        <v>0</v>
      </c>
      <c r="E99" s="43">
        <v>0</v>
      </c>
      <c r="F99" s="65">
        <v>0</v>
      </c>
      <c r="G99" s="65">
        <v>0</v>
      </c>
      <c r="H99" s="43">
        <v>0</v>
      </c>
    </row>
    <row r="100" spans="1:8" hidden="1" x14ac:dyDescent="0.45">
      <c r="A100" s="1" t="str">
        <v>20900-400</v>
      </c>
      <c r="B100" s="27" t="str">
        <v>Due to Entity 400</v>
      </c>
      <c r="C100" s="43">
        <v>0</v>
      </c>
      <c r="D100" s="43">
        <v>0</v>
      </c>
      <c r="E100" s="43">
        <v>0</v>
      </c>
      <c r="F100" s="65">
        <v>0</v>
      </c>
      <c r="G100" s="65">
        <v>0</v>
      </c>
      <c r="H100" s="43">
        <v>0</v>
      </c>
    </row>
    <row r="101" spans="1:8" hidden="1" x14ac:dyDescent="0.45">
      <c r="A101" s="1" t="str">
        <v>20900-500</v>
      </c>
      <c r="B101" s="27" t="str">
        <v>Due to Entity 500</v>
      </c>
      <c r="C101" s="43">
        <v>0</v>
      </c>
      <c r="D101" s="43">
        <v>0</v>
      </c>
      <c r="E101" s="43">
        <v>0</v>
      </c>
      <c r="F101" s="65">
        <v>0</v>
      </c>
      <c r="G101" s="65">
        <v>0</v>
      </c>
      <c r="H101" s="43">
        <v>0</v>
      </c>
    </row>
    <row r="102" spans="1:8" hidden="1" x14ac:dyDescent="0.45">
      <c r="A102" s="1" t="str">
        <v>20900-600</v>
      </c>
      <c r="B102" s="27" t="str">
        <v>Due to Entity 600</v>
      </c>
      <c r="C102" s="43">
        <v>0</v>
      </c>
      <c r="D102" s="43">
        <v>0</v>
      </c>
      <c r="E102" s="43">
        <v>0</v>
      </c>
      <c r="F102" s="65">
        <v>0</v>
      </c>
      <c r="G102" s="65">
        <v>0</v>
      </c>
      <c r="H102" s="43">
        <v>0</v>
      </c>
    </row>
    <row r="103" spans="1:8" hidden="1" x14ac:dyDescent="0.45">
      <c r="A103" s="1" t="str">
        <v>20900-700</v>
      </c>
      <c r="B103" s="27" t="str">
        <v>Due to Entity 700</v>
      </c>
      <c r="C103" s="43">
        <v>0</v>
      </c>
      <c r="D103" s="43">
        <v>0</v>
      </c>
      <c r="E103" s="43">
        <v>0</v>
      </c>
      <c r="F103" s="65">
        <v>0</v>
      </c>
      <c r="G103" s="65">
        <v>0</v>
      </c>
      <c r="H103" s="43">
        <v>0</v>
      </c>
    </row>
    <row r="104" spans="1:8" x14ac:dyDescent="0.45">
      <c r="A104" s="1" t="str">
        <v>30100</v>
      </c>
      <c r="B104" s="27" t="str">
        <v>Common Stock</v>
      </c>
      <c r="C104" s="43">
        <v>-551739</v>
      </c>
      <c r="D104" s="43">
        <v>0</v>
      </c>
      <c r="E104" s="43">
        <v>0</v>
      </c>
      <c r="F104" s="65">
        <v>0</v>
      </c>
      <c r="G104" s="65">
        <v>0</v>
      </c>
      <c r="H104" s="43">
        <v>-551739</v>
      </c>
    </row>
    <row r="105" spans="1:8" x14ac:dyDescent="0.45">
      <c r="A105" s="1" t="str">
        <v>30200</v>
      </c>
      <c r="B105" s="27" t="str">
        <v>Preferred Stock</v>
      </c>
      <c r="C105" s="43">
        <v>-413805</v>
      </c>
      <c r="D105" s="43">
        <v>0</v>
      </c>
      <c r="E105" s="43">
        <v>0</v>
      </c>
      <c r="F105" s="65">
        <v>0</v>
      </c>
      <c r="G105" s="65">
        <v>0</v>
      </c>
      <c r="H105" s="43">
        <v>-413805</v>
      </c>
    </row>
    <row r="106" spans="1:8" x14ac:dyDescent="0.45">
      <c r="A106" s="1" t="str">
        <v>30300</v>
      </c>
      <c r="B106" s="27" t="str">
        <v>Accumulated OCI</v>
      </c>
      <c r="C106" s="43">
        <v>-96555</v>
      </c>
      <c r="D106" s="43">
        <v>0</v>
      </c>
      <c r="E106" s="43">
        <v>0</v>
      </c>
      <c r="F106" s="65">
        <v>0</v>
      </c>
      <c r="G106" s="65">
        <v>0</v>
      </c>
      <c r="H106" s="43">
        <v>-96555</v>
      </c>
    </row>
    <row r="107" spans="1:8" hidden="1" x14ac:dyDescent="0.45">
      <c r="A107" s="1" t="str">
        <v>30310</v>
      </c>
      <c r="B107" s="27" t="str">
        <v>Unrealized Currency Gain and Loss</v>
      </c>
      <c r="C107" s="43">
        <v>0</v>
      </c>
      <c r="D107" s="43">
        <v>0</v>
      </c>
      <c r="E107" s="43">
        <v>0</v>
      </c>
      <c r="F107" s="65">
        <v>0</v>
      </c>
      <c r="G107" s="65">
        <v>0</v>
      </c>
      <c r="H107" s="43">
        <v>0</v>
      </c>
    </row>
    <row r="108" spans="1:8" x14ac:dyDescent="0.45">
      <c r="A108" s="1" t="str">
        <v>35000</v>
      </c>
      <c r="B108" s="27" t="str">
        <v>Retained Earnings</v>
      </c>
      <c r="C108" s="43">
        <v>-167393.39000000001</v>
      </c>
      <c r="D108" s="43">
        <v>0</v>
      </c>
      <c r="E108" s="43">
        <v>0</v>
      </c>
      <c r="F108" s="65">
        <v>0</v>
      </c>
      <c r="G108" s="65">
        <v>0</v>
      </c>
      <c r="H108" s="43">
        <v>-167393.39000000001</v>
      </c>
    </row>
    <row r="109" spans="1:8" hidden="1" x14ac:dyDescent="0.45">
      <c r="A109" s="1" t="str">
        <v>36000</v>
      </c>
      <c r="B109" s="27" t="str">
        <v>CTA</v>
      </c>
      <c r="C109" s="43">
        <v>0</v>
      </c>
      <c r="D109" s="43">
        <v>0</v>
      </c>
      <c r="E109" s="43">
        <v>0</v>
      </c>
      <c r="F109" s="65">
        <v>0</v>
      </c>
      <c r="G109" s="65">
        <v>0</v>
      </c>
      <c r="H109" s="43">
        <v>0</v>
      </c>
    </row>
    <row r="110" spans="1:8" hidden="1" x14ac:dyDescent="0.45">
      <c r="A110" s="1" t="str">
        <v>40100</v>
      </c>
      <c r="B110" s="27" t="str">
        <v>Revenue - Services</v>
      </c>
      <c r="C110" s="43">
        <v>0</v>
      </c>
      <c r="D110" s="43">
        <v>0</v>
      </c>
      <c r="E110" s="43">
        <v>0</v>
      </c>
      <c r="F110" s="65">
        <v>0</v>
      </c>
      <c r="G110" s="65">
        <v>0</v>
      </c>
      <c r="H110" s="43">
        <v>0</v>
      </c>
    </row>
    <row r="111" spans="1:8" hidden="1" x14ac:dyDescent="0.45">
      <c r="A111" s="1" t="str">
        <v>40200</v>
      </c>
      <c r="B111" s="27" t="str">
        <v>Revenue - Reimbursed Expenses</v>
      </c>
      <c r="C111" s="43">
        <v>0</v>
      </c>
      <c r="D111" s="43">
        <v>0</v>
      </c>
      <c r="E111" s="43">
        <v>0</v>
      </c>
      <c r="F111" s="65">
        <v>0</v>
      </c>
      <c r="G111" s="65">
        <v>0</v>
      </c>
      <c r="H111" s="43">
        <v>0</v>
      </c>
    </row>
    <row r="112" spans="1:8" hidden="1" x14ac:dyDescent="0.45">
      <c r="A112" s="1" t="str">
        <v>40300</v>
      </c>
      <c r="B112" s="27" t="str">
        <v>Revenue - Subcontractors</v>
      </c>
      <c r="C112" s="43">
        <v>0</v>
      </c>
      <c r="D112" s="43">
        <v>0</v>
      </c>
      <c r="E112" s="43">
        <v>0</v>
      </c>
      <c r="F112" s="65">
        <v>0</v>
      </c>
      <c r="G112" s="65">
        <v>0</v>
      </c>
      <c r="H112" s="43">
        <v>0</v>
      </c>
    </row>
    <row r="113" spans="1:8" x14ac:dyDescent="0.45">
      <c r="A113" s="1" t="str">
        <v>40400</v>
      </c>
      <c r="B113" s="27" t="str">
        <v>Intercompany Professional Fees</v>
      </c>
      <c r="C113" s="43">
        <v>0</v>
      </c>
      <c r="D113" s="43">
        <v>0</v>
      </c>
      <c r="E113" s="43">
        <v>10450</v>
      </c>
      <c r="F113" s="65">
        <v>0</v>
      </c>
      <c r="G113" s="65">
        <v>0</v>
      </c>
      <c r="H113" s="43">
        <v>-10450</v>
      </c>
    </row>
    <row r="114" spans="1:8" hidden="1" x14ac:dyDescent="0.45">
      <c r="A114" s="1" t="str">
        <v>40410</v>
      </c>
      <c r="B114" s="27" t="str">
        <v>Intercompany Revenue - From US</v>
      </c>
      <c r="C114" s="43">
        <v>0</v>
      </c>
      <c r="D114" s="43">
        <v>0</v>
      </c>
      <c r="E114" s="43">
        <v>0</v>
      </c>
      <c r="F114" s="65">
        <v>0</v>
      </c>
      <c r="G114" s="65">
        <v>0</v>
      </c>
      <c r="H114" s="43">
        <v>0</v>
      </c>
    </row>
    <row r="115" spans="1:8" hidden="1" x14ac:dyDescent="0.45">
      <c r="A115" s="1" t="str">
        <v>40500</v>
      </c>
      <c r="B115" s="27" t="str">
        <v>OE Subscriptions</v>
      </c>
      <c r="C115" s="43">
        <v>0</v>
      </c>
      <c r="D115" s="43">
        <v>0</v>
      </c>
      <c r="E115" s="43">
        <v>0</v>
      </c>
      <c r="F115" s="65">
        <v>0</v>
      </c>
      <c r="G115" s="65">
        <v>0</v>
      </c>
      <c r="H115" s="43">
        <v>0</v>
      </c>
    </row>
    <row r="116" spans="1:8" hidden="1" x14ac:dyDescent="0.45">
      <c r="A116" s="1" t="str">
        <v>40600</v>
      </c>
      <c r="B116" s="27" t="str">
        <v>Contract Subscriptions</v>
      </c>
      <c r="C116" s="43">
        <v>0</v>
      </c>
      <c r="D116" s="43">
        <v>0</v>
      </c>
      <c r="E116" s="43">
        <v>0</v>
      </c>
      <c r="F116" s="65">
        <v>0</v>
      </c>
      <c r="G116" s="65">
        <v>0</v>
      </c>
      <c r="H116" s="43">
        <v>0</v>
      </c>
    </row>
    <row r="117" spans="1:8" hidden="1" x14ac:dyDescent="0.45">
      <c r="A117" s="1" t="str">
        <v>40600-101</v>
      </c>
      <c r="B117" s="27" t="str">
        <v>Contract Subscriptions - Unbilled</v>
      </c>
      <c r="C117" s="43">
        <v>0</v>
      </c>
      <c r="D117" s="43">
        <v>0</v>
      </c>
      <c r="E117" s="43">
        <v>0</v>
      </c>
      <c r="F117" s="65">
        <v>0</v>
      </c>
      <c r="G117" s="65">
        <v>0</v>
      </c>
      <c r="H117" s="43">
        <v>0</v>
      </c>
    </row>
    <row r="118" spans="1:8" hidden="1" x14ac:dyDescent="0.45">
      <c r="A118" s="1" t="str">
        <v>40600-102</v>
      </c>
      <c r="B118" s="27" t="str">
        <v>Contract Subscriptions - Billed</v>
      </c>
      <c r="C118" s="43">
        <v>0</v>
      </c>
      <c r="D118" s="43">
        <v>0</v>
      </c>
      <c r="E118" s="43">
        <v>0</v>
      </c>
      <c r="F118" s="65">
        <v>0</v>
      </c>
      <c r="G118" s="65">
        <v>0</v>
      </c>
      <c r="H118" s="43">
        <v>0</v>
      </c>
    </row>
    <row r="119" spans="1:8" hidden="1" x14ac:dyDescent="0.45">
      <c r="A119" s="1" t="str">
        <v>40600-103</v>
      </c>
      <c r="B119" s="27" t="str">
        <v>Contract Subscriptions - Paid</v>
      </c>
      <c r="C119" s="43">
        <v>0</v>
      </c>
      <c r="D119" s="43">
        <v>0</v>
      </c>
      <c r="E119" s="43">
        <v>0</v>
      </c>
      <c r="F119" s="65">
        <v>0</v>
      </c>
      <c r="G119" s="65">
        <v>0</v>
      </c>
      <c r="H119" s="43">
        <v>0</v>
      </c>
    </row>
    <row r="120" spans="1:8" hidden="1" x14ac:dyDescent="0.45">
      <c r="A120" s="1" t="str">
        <v>40700</v>
      </c>
      <c r="B120" s="27" t="str">
        <v>Contract Services</v>
      </c>
      <c r="C120" s="43">
        <v>0</v>
      </c>
      <c r="D120" s="43">
        <v>0</v>
      </c>
      <c r="E120" s="43">
        <v>0</v>
      </c>
      <c r="F120" s="65">
        <v>0</v>
      </c>
      <c r="G120" s="65">
        <v>0</v>
      </c>
      <c r="H120" s="43">
        <v>0</v>
      </c>
    </row>
    <row r="121" spans="1:8" hidden="1" x14ac:dyDescent="0.45">
      <c r="A121" s="1" t="str">
        <v>40700-101</v>
      </c>
      <c r="B121" s="27" t="str">
        <v>Contract Services - Unbilled</v>
      </c>
      <c r="C121" s="43">
        <v>0</v>
      </c>
      <c r="D121" s="43">
        <v>0</v>
      </c>
      <c r="E121" s="43">
        <v>0</v>
      </c>
      <c r="F121" s="65">
        <v>0</v>
      </c>
      <c r="G121" s="65">
        <v>0</v>
      </c>
      <c r="H121" s="43">
        <v>0</v>
      </c>
    </row>
    <row r="122" spans="1:8" hidden="1" x14ac:dyDescent="0.45">
      <c r="A122" s="1" t="str">
        <v>40700-102</v>
      </c>
      <c r="B122" s="27" t="str">
        <v>Contract Services - Billed</v>
      </c>
      <c r="C122" s="43">
        <v>0</v>
      </c>
      <c r="D122" s="43">
        <v>0</v>
      </c>
      <c r="E122" s="43">
        <v>0</v>
      </c>
      <c r="F122" s="65">
        <v>0</v>
      </c>
      <c r="G122" s="65">
        <v>0</v>
      </c>
      <c r="H122" s="43">
        <v>0</v>
      </c>
    </row>
    <row r="123" spans="1:8" hidden="1" x14ac:dyDescent="0.45">
      <c r="A123" s="1" t="str">
        <v>40700-103</v>
      </c>
      <c r="B123" s="27" t="str">
        <v>Contract Services - Paid</v>
      </c>
      <c r="C123" s="43">
        <v>0</v>
      </c>
      <c r="D123" s="43">
        <v>0</v>
      </c>
      <c r="E123" s="43">
        <v>0</v>
      </c>
      <c r="F123" s="65">
        <v>0</v>
      </c>
      <c r="G123" s="65">
        <v>0</v>
      </c>
      <c r="H123" s="43">
        <v>0</v>
      </c>
    </row>
    <row r="124" spans="1:8" hidden="1" x14ac:dyDescent="0.45">
      <c r="A124" s="1" t="str">
        <v>40800</v>
      </c>
      <c r="B124" s="27" t="str">
        <v>Contract Usage</v>
      </c>
      <c r="C124" s="43">
        <v>0</v>
      </c>
      <c r="D124" s="43">
        <v>0</v>
      </c>
      <c r="E124" s="43">
        <v>0</v>
      </c>
      <c r="F124" s="65">
        <v>0</v>
      </c>
      <c r="G124" s="65">
        <v>0</v>
      </c>
      <c r="H124" s="43">
        <v>0</v>
      </c>
    </row>
    <row r="125" spans="1:8" hidden="1" x14ac:dyDescent="0.45">
      <c r="A125" s="1" t="str">
        <v>40800-101</v>
      </c>
      <c r="B125" s="27" t="str">
        <v>Contract Usage - Unbilled</v>
      </c>
      <c r="C125" s="43">
        <v>0</v>
      </c>
      <c r="D125" s="43">
        <v>0</v>
      </c>
      <c r="E125" s="43">
        <v>0</v>
      </c>
      <c r="F125" s="65">
        <v>0</v>
      </c>
      <c r="G125" s="65">
        <v>0</v>
      </c>
      <c r="H125" s="43">
        <v>0</v>
      </c>
    </row>
    <row r="126" spans="1:8" hidden="1" x14ac:dyDescent="0.45">
      <c r="A126" s="1" t="str">
        <v>40800-102</v>
      </c>
      <c r="B126" s="27" t="str">
        <v>Contract Usage - Billed</v>
      </c>
      <c r="C126" s="43">
        <v>0</v>
      </c>
      <c r="D126" s="43">
        <v>0</v>
      </c>
      <c r="E126" s="43">
        <v>0</v>
      </c>
      <c r="F126" s="65">
        <v>0</v>
      </c>
      <c r="G126" s="65">
        <v>0</v>
      </c>
      <c r="H126" s="43">
        <v>0</v>
      </c>
    </row>
    <row r="127" spans="1:8" hidden="1" x14ac:dyDescent="0.45">
      <c r="A127" s="1" t="str">
        <v>40800-103</v>
      </c>
      <c r="B127" s="27" t="str">
        <v>Contract Usage - Paid</v>
      </c>
      <c r="C127" s="43">
        <v>0</v>
      </c>
      <c r="D127" s="43">
        <v>0</v>
      </c>
      <c r="E127" s="43">
        <v>0</v>
      </c>
      <c r="F127" s="65">
        <v>0</v>
      </c>
      <c r="G127" s="65">
        <v>0</v>
      </c>
      <c r="H127" s="43">
        <v>0</v>
      </c>
    </row>
    <row r="128" spans="1:8" hidden="1" x14ac:dyDescent="0.45">
      <c r="A128" s="1" t="str">
        <v>40900</v>
      </c>
      <c r="B128" s="27" t="str">
        <v>Revenue - Other</v>
      </c>
      <c r="C128" s="43">
        <v>0</v>
      </c>
      <c r="D128" s="43">
        <v>0</v>
      </c>
      <c r="E128" s="43">
        <v>0</v>
      </c>
      <c r="F128" s="65">
        <v>0</v>
      </c>
      <c r="G128" s="65">
        <v>0</v>
      </c>
      <c r="H128" s="43">
        <v>0</v>
      </c>
    </row>
    <row r="129" spans="1:8" hidden="1" x14ac:dyDescent="0.45">
      <c r="A129" s="1" t="str">
        <v>41000</v>
      </c>
      <c r="B129" s="27" t="str">
        <v>Hardware</v>
      </c>
      <c r="C129" s="43">
        <v>0</v>
      </c>
      <c r="D129" s="43">
        <v>0</v>
      </c>
      <c r="E129" s="43">
        <v>0</v>
      </c>
      <c r="F129" s="65">
        <v>0</v>
      </c>
      <c r="G129" s="65">
        <v>0</v>
      </c>
      <c r="H129" s="43">
        <v>0</v>
      </c>
    </row>
    <row r="130" spans="1:8" hidden="1" x14ac:dyDescent="0.45">
      <c r="A130" s="1" t="str">
        <v>41000-101</v>
      </c>
      <c r="B130" s="27" t="str">
        <v>Hardware - Unbilled</v>
      </c>
      <c r="C130" s="43">
        <v>0</v>
      </c>
      <c r="D130" s="43">
        <v>0</v>
      </c>
      <c r="E130" s="43">
        <v>0</v>
      </c>
      <c r="F130" s="65">
        <v>0</v>
      </c>
      <c r="G130" s="65">
        <v>0</v>
      </c>
      <c r="H130" s="43">
        <v>0</v>
      </c>
    </row>
    <row r="131" spans="1:8" hidden="1" x14ac:dyDescent="0.45">
      <c r="A131" s="1" t="str">
        <v>41000-102</v>
      </c>
      <c r="B131" s="27" t="str">
        <v>Hardware - Billed</v>
      </c>
      <c r="C131" s="43">
        <v>0</v>
      </c>
      <c r="D131" s="43">
        <v>0</v>
      </c>
      <c r="E131" s="43">
        <v>0</v>
      </c>
      <c r="F131" s="65">
        <v>0</v>
      </c>
      <c r="G131" s="65">
        <v>0</v>
      </c>
      <c r="H131" s="43">
        <v>0</v>
      </c>
    </row>
    <row r="132" spans="1:8" hidden="1" x14ac:dyDescent="0.45">
      <c r="A132" s="1" t="str">
        <v>41000-103</v>
      </c>
      <c r="B132" s="27" t="str">
        <v>Hardware - Paid</v>
      </c>
      <c r="C132" s="43">
        <v>0</v>
      </c>
      <c r="D132" s="43">
        <v>0</v>
      </c>
      <c r="E132" s="43">
        <v>0</v>
      </c>
      <c r="F132" s="65">
        <v>0</v>
      </c>
      <c r="G132" s="65">
        <v>0</v>
      </c>
      <c r="H132" s="43">
        <v>0</v>
      </c>
    </row>
    <row r="133" spans="1:8" hidden="1" x14ac:dyDescent="0.45">
      <c r="A133" s="1" t="str">
        <v>50100</v>
      </c>
      <c r="B133" s="27" t="str">
        <v>COGS - Sales</v>
      </c>
      <c r="C133" s="43">
        <v>0</v>
      </c>
      <c r="D133" s="43">
        <v>0</v>
      </c>
      <c r="E133" s="43">
        <v>0</v>
      </c>
      <c r="F133" s="65">
        <v>0</v>
      </c>
      <c r="G133" s="65">
        <v>0</v>
      </c>
      <c r="H133" s="43">
        <v>0</v>
      </c>
    </row>
    <row r="134" spans="1:8" hidden="1" x14ac:dyDescent="0.45">
      <c r="A134" s="1" t="str">
        <v>50200</v>
      </c>
      <c r="B134" s="27" t="str">
        <v>COGS - Materials</v>
      </c>
      <c r="C134" s="43">
        <v>0</v>
      </c>
      <c r="D134" s="43">
        <v>0</v>
      </c>
      <c r="E134" s="43">
        <v>0</v>
      </c>
      <c r="F134" s="65">
        <v>0</v>
      </c>
      <c r="G134" s="65">
        <v>0</v>
      </c>
      <c r="H134" s="43">
        <v>0</v>
      </c>
    </row>
    <row r="135" spans="1:8" hidden="1" x14ac:dyDescent="0.45">
      <c r="A135" s="1" t="str">
        <v>50300</v>
      </c>
      <c r="B135" s="27" t="str">
        <v>COGS - Subcontractors</v>
      </c>
      <c r="C135" s="43">
        <v>0</v>
      </c>
      <c r="D135" s="43">
        <v>0</v>
      </c>
      <c r="E135" s="43">
        <v>0</v>
      </c>
      <c r="F135" s="65">
        <v>0</v>
      </c>
      <c r="G135" s="65">
        <v>0</v>
      </c>
      <c r="H135" s="43">
        <v>0</v>
      </c>
    </row>
    <row r="136" spans="1:8" hidden="1" x14ac:dyDescent="0.45">
      <c r="A136" s="1" t="str">
        <v>50400</v>
      </c>
      <c r="B136" s="27" t="str">
        <v>Contract Royalty Expense</v>
      </c>
      <c r="C136" s="43">
        <v>0</v>
      </c>
      <c r="D136" s="43">
        <v>0</v>
      </c>
      <c r="E136" s="43">
        <v>0</v>
      </c>
      <c r="F136" s="65">
        <v>0</v>
      </c>
      <c r="G136" s="65">
        <v>0</v>
      </c>
      <c r="H136" s="43">
        <v>0</v>
      </c>
    </row>
    <row r="137" spans="1:8" hidden="1" x14ac:dyDescent="0.45">
      <c r="A137" s="1" t="str">
        <v>50900</v>
      </c>
      <c r="B137" s="27" t="str">
        <v>COGS - Other</v>
      </c>
      <c r="C137" s="43">
        <v>0</v>
      </c>
      <c r="D137" s="43">
        <v>0</v>
      </c>
      <c r="E137" s="43">
        <v>0</v>
      </c>
      <c r="F137" s="65">
        <v>0</v>
      </c>
      <c r="G137" s="65">
        <v>0</v>
      </c>
      <c r="H137" s="43">
        <v>0</v>
      </c>
    </row>
    <row r="138" spans="1:8" hidden="1" x14ac:dyDescent="0.45">
      <c r="A138" s="1" t="str">
        <v>51701</v>
      </c>
      <c r="B138" s="27" t="str">
        <v>Billable Hours</v>
      </c>
      <c r="C138" s="43">
        <v>0</v>
      </c>
      <c r="D138" s="43">
        <v>0</v>
      </c>
      <c r="E138" s="43">
        <v>0</v>
      </c>
      <c r="F138" s="65">
        <v>0</v>
      </c>
      <c r="G138" s="65">
        <v>0</v>
      </c>
      <c r="H138" s="43">
        <v>0</v>
      </c>
    </row>
    <row r="139" spans="1:8" hidden="1" x14ac:dyDescent="0.45">
      <c r="A139" s="1" t="str">
        <v>51702</v>
      </c>
      <c r="B139" s="27" t="str">
        <v>Non-Billable Hours</v>
      </c>
      <c r="C139" s="43">
        <v>0</v>
      </c>
      <c r="D139" s="43">
        <v>0</v>
      </c>
      <c r="E139" s="43">
        <v>0</v>
      </c>
      <c r="F139" s="65">
        <v>0</v>
      </c>
      <c r="G139" s="65">
        <v>0</v>
      </c>
      <c r="H139" s="43">
        <v>0</v>
      </c>
    </row>
    <row r="140" spans="1:8" hidden="1" x14ac:dyDescent="0.45">
      <c r="A140" s="1" t="str">
        <v>51703</v>
      </c>
      <c r="B140" s="27" t="str">
        <v>COGS - Burden on Projects</v>
      </c>
      <c r="C140" s="43">
        <v>0</v>
      </c>
      <c r="D140" s="43">
        <v>0</v>
      </c>
      <c r="E140" s="43">
        <v>0</v>
      </c>
      <c r="F140" s="65">
        <v>0</v>
      </c>
      <c r="G140" s="65">
        <v>0</v>
      </c>
      <c r="H140" s="43">
        <v>0</v>
      </c>
    </row>
    <row r="141" spans="1:8" hidden="1" x14ac:dyDescent="0.45">
      <c r="A141" s="1" t="str">
        <v>51704</v>
      </c>
      <c r="B141" s="27" t="str">
        <v>COGS - Overhead on Projects</v>
      </c>
      <c r="C141" s="43">
        <v>0</v>
      </c>
      <c r="D141" s="43">
        <v>0</v>
      </c>
      <c r="E141" s="43">
        <v>0</v>
      </c>
      <c r="F141" s="65">
        <v>0</v>
      </c>
      <c r="G141" s="65">
        <v>0</v>
      </c>
      <c r="H141" s="43">
        <v>0</v>
      </c>
    </row>
    <row r="142" spans="1:8" hidden="1" x14ac:dyDescent="0.45">
      <c r="A142" s="1" t="str">
        <v>51705</v>
      </c>
      <c r="B142" s="27" t="str">
        <v>COGS - G&amp;A on Projects</v>
      </c>
      <c r="C142" s="43">
        <v>0</v>
      </c>
      <c r="D142" s="43">
        <v>0</v>
      </c>
      <c r="E142" s="43">
        <v>0</v>
      </c>
      <c r="F142" s="61">
        <v>0</v>
      </c>
      <c r="G142" s="61">
        <v>0</v>
      </c>
      <c r="H142" s="43">
        <v>0</v>
      </c>
    </row>
    <row r="143" spans="1:8" hidden="1" x14ac:dyDescent="0.45">
      <c r="A143" s="1" t="str">
        <v>51706</v>
      </c>
      <c r="B143" s="27" t="str">
        <v>COGS - Indirect Projects Costs Offset</v>
      </c>
      <c r="C143" s="43">
        <v>0</v>
      </c>
      <c r="D143" s="43">
        <v>0</v>
      </c>
      <c r="E143" s="43">
        <v>0</v>
      </c>
      <c r="F143" s="61">
        <v>0</v>
      </c>
      <c r="G143" s="61">
        <v>0</v>
      </c>
      <c r="H143" s="43">
        <v>0</v>
      </c>
    </row>
    <row r="144" spans="1:8" hidden="1" x14ac:dyDescent="0.45">
      <c r="A144" s="1" t="str">
        <v>51707</v>
      </c>
      <c r="B144" s="27" t="str">
        <v>COGS - Reimbursed Expenses</v>
      </c>
      <c r="C144" s="43">
        <v>0</v>
      </c>
      <c r="D144" s="43">
        <v>0</v>
      </c>
      <c r="E144" s="43">
        <v>0</v>
      </c>
      <c r="F144" s="61">
        <v>0</v>
      </c>
      <c r="G144" s="61">
        <v>0</v>
      </c>
      <c r="H144" s="43">
        <v>0</v>
      </c>
    </row>
    <row r="145" spans="1:8" hidden="1" x14ac:dyDescent="0.45">
      <c r="A145" s="1" t="str">
        <v>51708</v>
      </c>
      <c r="B145" s="27" t="str">
        <v>Billable Overtime Hours</v>
      </c>
      <c r="C145" s="43">
        <v>0</v>
      </c>
      <c r="D145" s="43">
        <v>0</v>
      </c>
      <c r="E145" s="43">
        <v>0</v>
      </c>
      <c r="F145" s="61">
        <v>0</v>
      </c>
      <c r="G145" s="61">
        <v>0</v>
      </c>
      <c r="H145" s="43">
        <v>0</v>
      </c>
    </row>
    <row r="146" spans="1:8" hidden="1" x14ac:dyDescent="0.45">
      <c r="A146" s="1" t="str">
        <v>51709</v>
      </c>
      <c r="B146" s="27" t="str">
        <v>Non-Billable Overtime Hours</v>
      </c>
      <c r="C146" s="43">
        <v>0</v>
      </c>
      <c r="D146" s="43">
        <v>0</v>
      </c>
      <c r="E146" s="43">
        <v>0</v>
      </c>
      <c r="F146" s="61">
        <v>0</v>
      </c>
      <c r="G146" s="61">
        <v>0</v>
      </c>
      <c r="H146" s="43">
        <v>0</v>
      </c>
    </row>
    <row r="147" spans="1:8" hidden="1" x14ac:dyDescent="0.45">
      <c r="A147" s="1" t="str">
        <v>51710</v>
      </c>
      <c r="B147" s="27" t="str">
        <v>Labor Cost Offset</v>
      </c>
      <c r="C147" s="43">
        <v>0</v>
      </c>
      <c r="D147" s="43">
        <v>0</v>
      </c>
      <c r="E147" s="43">
        <v>0</v>
      </c>
      <c r="F147" s="61">
        <v>0</v>
      </c>
      <c r="G147" s="61">
        <v>0</v>
      </c>
      <c r="H147" s="43">
        <v>0</v>
      </c>
    </row>
    <row r="148" spans="1:8" hidden="1" x14ac:dyDescent="0.45">
      <c r="A148" s="1" t="str">
        <v>51711</v>
      </c>
      <c r="B148" s="27" t="str">
        <v>Labor Cost Variance</v>
      </c>
      <c r="C148" s="43">
        <v>0</v>
      </c>
      <c r="D148" s="43">
        <v>0</v>
      </c>
      <c r="E148" s="43">
        <v>0</v>
      </c>
      <c r="F148" s="61">
        <v>0</v>
      </c>
      <c r="G148" s="61">
        <v>0</v>
      </c>
      <c r="H148" s="43">
        <v>0</v>
      </c>
    </row>
    <row r="149" spans="1:8" x14ac:dyDescent="0.45">
      <c r="A149" s="1" t="str">
        <v>60100</v>
      </c>
      <c r="B149" s="27" t="str">
        <v>Salaries and Wages</v>
      </c>
      <c r="C149" s="43">
        <v>0</v>
      </c>
      <c r="D149" s="43">
        <v>229781.06</v>
      </c>
      <c r="E149" s="43">
        <v>0</v>
      </c>
      <c r="F149" s="61">
        <v>0</v>
      </c>
      <c r="G149" s="61">
        <v>0</v>
      </c>
      <c r="H149" s="43">
        <v>229781.06</v>
      </c>
    </row>
    <row r="150" spans="1:8" x14ac:dyDescent="0.45">
      <c r="A150" s="1" t="str">
        <v>60110</v>
      </c>
      <c r="B150" s="27" t="str">
        <v>Employee Benefits</v>
      </c>
      <c r="C150" s="43">
        <v>0</v>
      </c>
      <c r="D150" s="43">
        <v>30348.43</v>
      </c>
      <c r="E150" s="43">
        <v>0</v>
      </c>
      <c r="F150" s="61">
        <v>0</v>
      </c>
      <c r="G150" s="61">
        <v>0</v>
      </c>
      <c r="H150" s="43">
        <v>30348.43</v>
      </c>
    </row>
    <row r="151" spans="1:8" hidden="1" x14ac:dyDescent="0.45">
      <c r="A151" s="1" t="str">
        <v>60120</v>
      </c>
      <c r="B151" s="27" t="str">
        <v>Commission</v>
      </c>
      <c r="C151" s="43">
        <v>0</v>
      </c>
      <c r="D151" s="43">
        <v>0</v>
      </c>
      <c r="E151" s="43">
        <v>0</v>
      </c>
      <c r="F151" s="61">
        <v>0</v>
      </c>
      <c r="G151" s="61">
        <v>0</v>
      </c>
      <c r="H151" s="43">
        <v>0</v>
      </c>
    </row>
    <row r="152" spans="1:8" x14ac:dyDescent="0.45">
      <c r="A152" s="1" t="str">
        <v>60130</v>
      </c>
      <c r="B152" s="27" t="str">
        <v>Payroll Taxes</v>
      </c>
      <c r="C152" s="43">
        <v>0</v>
      </c>
      <c r="D152" s="43">
        <v>27747.16</v>
      </c>
      <c r="E152" s="43">
        <v>0</v>
      </c>
      <c r="F152" s="61">
        <v>0</v>
      </c>
      <c r="G152" s="61">
        <v>0</v>
      </c>
      <c r="H152" s="43">
        <v>27747.16</v>
      </c>
    </row>
    <row r="153" spans="1:8" x14ac:dyDescent="0.45">
      <c r="A153" s="1" t="str">
        <v>60140</v>
      </c>
      <c r="B153" s="27" t="str">
        <v>Employee Deductions</v>
      </c>
      <c r="C153" s="43">
        <v>0</v>
      </c>
      <c r="D153" s="43">
        <v>22544.560000000001</v>
      </c>
      <c r="E153" s="43">
        <v>0</v>
      </c>
      <c r="F153" s="61">
        <v>0</v>
      </c>
      <c r="G153" s="61">
        <v>0</v>
      </c>
      <c r="H153" s="43">
        <v>22544.560000000001</v>
      </c>
    </row>
    <row r="154" spans="1:8" hidden="1" x14ac:dyDescent="0.45">
      <c r="A154" s="1" t="str">
        <v>60150</v>
      </c>
      <c r="B154" s="27" t="str">
        <v>Spot Bonus</v>
      </c>
      <c r="C154" s="43">
        <v>0</v>
      </c>
      <c r="D154" s="43">
        <v>0</v>
      </c>
      <c r="E154" s="43">
        <v>0</v>
      </c>
      <c r="F154" s="61">
        <v>0</v>
      </c>
      <c r="G154" s="61">
        <v>0</v>
      </c>
      <c r="H154" s="43">
        <v>0</v>
      </c>
    </row>
    <row r="155" spans="1:8" hidden="1" x14ac:dyDescent="0.45">
      <c r="A155" s="1" t="str">
        <v>60160</v>
      </c>
      <c r="B155" s="27" t="str">
        <v>Contract Commission</v>
      </c>
      <c r="C155" s="43">
        <v>0</v>
      </c>
      <c r="D155" s="43">
        <v>0</v>
      </c>
      <c r="E155" s="43">
        <v>0</v>
      </c>
      <c r="F155" s="61">
        <v>0</v>
      </c>
      <c r="G155" s="61">
        <v>0</v>
      </c>
      <c r="H155" s="43">
        <v>0</v>
      </c>
    </row>
    <row r="156" spans="1:8" x14ac:dyDescent="0.45">
      <c r="A156" s="1" t="str">
        <v>60200</v>
      </c>
      <c r="B156" s="27" t="str">
        <v>Travel</v>
      </c>
      <c r="C156" s="43">
        <v>0</v>
      </c>
      <c r="D156" s="43">
        <v>589.63</v>
      </c>
      <c r="E156" s="43">
        <v>0</v>
      </c>
      <c r="F156" s="61">
        <v>0</v>
      </c>
      <c r="G156" s="61">
        <v>0</v>
      </c>
      <c r="H156" s="43">
        <v>589.63</v>
      </c>
    </row>
    <row r="157" spans="1:8" x14ac:dyDescent="0.45">
      <c r="A157" s="1" t="str">
        <v>60210</v>
      </c>
      <c r="B157" s="27" t="str">
        <v>Meals and Entertainment</v>
      </c>
      <c r="C157" s="43">
        <v>0</v>
      </c>
      <c r="D157" s="43">
        <v>381.52</v>
      </c>
      <c r="E157" s="43">
        <v>0</v>
      </c>
      <c r="F157" s="61">
        <v>0</v>
      </c>
      <c r="G157" s="61">
        <v>0</v>
      </c>
      <c r="H157" s="43">
        <v>381.52</v>
      </c>
    </row>
    <row r="158" spans="1:8" x14ac:dyDescent="0.45">
      <c r="A158" s="1" t="str">
        <v>60220</v>
      </c>
      <c r="B158" s="27" t="str">
        <v>Telecommunications</v>
      </c>
      <c r="C158" s="43">
        <v>0</v>
      </c>
      <c r="D158" s="43">
        <v>4162.07</v>
      </c>
      <c r="E158" s="43">
        <v>0</v>
      </c>
      <c r="F158" s="61">
        <v>0</v>
      </c>
      <c r="G158" s="61">
        <v>0</v>
      </c>
      <c r="H158" s="43">
        <v>4162.07</v>
      </c>
    </row>
    <row r="159" spans="1:8" x14ac:dyDescent="0.45">
      <c r="A159" s="1" t="str">
        <v>60300</v>
      </c>
      <c r="B159" s="27" t="str">
        <v>Rent</v>
      </c>
      <c r="C159" s="43">
        <v>0</v>
      </c>
      <c r="D159" s="43">
        <v>2705.36</v>
      </c>
      <c r="E159" s="43">
        <v>0</v>
      </c>
      <c r="F159" s="61">
        <v>0</v>
      </c>
      <c r="G159" s="61">
        <v>0</v>
      </c>
      <c r="H159" s="43">
        <v>2705.36</v>
      </c>
    </row>
    <row r="160" spans="1:8" x14ac:dyDescent="0.45">
      <c r="A160" s="1" t="str">
        <v>60310</v>
      </c>
      <c r="B160" s="27" t="str">
        <v>Utilities</v>
      </c>
      <c r="C160" s="43">
        <v>0</v>
      </c>
      <c r="D160" s="43">
        <v>554.94000000000005</v>
      </c>
      <c r="E160" s="43">
        <v>0</v>
      </c>
      <c r="F160" s="61">
        <v>0</v>
      </c>
      <c r="G160" s="61">
        <v>0</v>
      </c>
      <c r="H160" s="43">
        <v>554.94000000000005</v>
      </c>
    </row>
    <row r="161" spans="1:8" x14ac:dyDescent="0.45">
      <c r="A161" s="1" t="str">
        <v>60320</v>
      </c>
      <c r="B161" s="27" t="str">
        <v>Repairs and Maintenance</v>
      </c>
      <c r="C161" s="43">
        <v>0</v>
      </c>
      <c r="D161" s="43">
        <v>138.74</v>
      </c>
      <c r="E161" s="43">
        <v>0</v>
      </c>
      <c r="F161" s="61">
        <v>0</v>
      </c>
      <c r="G161" s="61">
        <v>0</v>
      </c>
      <c r="H161" s="43">
        <v>138.74</v>
      </c>
    </row>
    <row r="162" spans="1:8" x14ac:dyDescent="0.45">
      <c r="A162" s="1" t="str">
        <v>60330</v>
      </c>
      <c r="B162" s="27" t="str">
        <v>Insurance</v>
      </c>
      <c r="C162" s="43">
        <v>0</v>
      </c>
      <c r="D162" s="43">
        <v>3121.56</v>
      </c>
      <c r="E162" s="43">
        <v>0</v>
      </c>
      <c r="F162" s="61">
        <v>0</v>
      </c>
      <c r="G162" s="61">
        <v>0</v>
      </c>
      <c r="H162" s="43">
        <v>3121.56</v>
      </c>
    </row>
    <row r="163" spans="1:8" x14ac:dyDescent="0.45">
      <c r="A163" s="1" t="str">
        <v>60340</v>
      </c>
      <c r="B163" s="27" t="str">
        <v>Office Supplies</v>
      </c>
      <c r="C163" s="43">
        <v>0</v>
      </c>
      <c r="D163" s="43">
        <v>1352.68</v>
      </c>
      <c r="E163" s="43">
        <v>0</v>
      </c>
      <c r="F163" s="61">
        <v>0</v>
      </c>
      <c r="G163" s="61">
        <v>0</v>
      </c>
      <c r="H163" s="43">
        <v>1352.68</v>
      </c>
    </row>
    <row r="164" spans="1:8" x14ac:dyDescent="0.45">
      <c r="A164" s="1" t="str">
        <v>60350</v>
      </c>
      <c r="B164" s="27" t="str">
        <v>Postage and Delivery</v>
      </c>
      <c r="C164" s="43">
        <v>0</v>
      </c>
      <c r="D164" s="43">
        <v>624.30999999999995</v>
      </c>
      <c r="E164" s="43">
        <v>0</v>
      </c>
      <c r="F164" s="61">
        <v>0</v>
      </c>
      <c r="G164" s="61">
        <v>0</v>
      </c>
      <c r="H164" s="43">
        <v>624.30999999999995</v>
      </c>
    </row>
    <row r="165" spans="1:8" x14ac:dyDescent="0.45">
      <c r="A165" s="1" t="str">
        <v>60360</v>
      </c>
      <c r="B165" s="27" t="str">
        <v>Printing and Reproduction</v>
      </c>
      <c r="C165" s="43">
        <v>0</v>
      </c>
      <c r="D165" s="43">
        <v>104.06</v>
      </c>
      <c r="E165" s="43">
        <v>0</v>
      </c>
      <c r="F165" s="61">
        <v>0</v>
      </c>
      <c r="G165" s="61">
        <v>0</v>
      </c>
      <c r="H165" s="43">
        <v>104.06</v>
      </c>
    </row>
    <row r="166" spans="1:8" x14ac:dyDescent="0.45">
      <c r="A166" s="1" t="str">
        <v>60400</v>
      </c>
      <c r="B166" s="27" t="str">
        <v>Software and Licenses</v>
      </c>
      <c r="C166" s="43">
        <v>0</v>
      </c>
      <c r="D166" s="43">
        <v>3294.99</v>
      </c>
      <c r="E166" s="43">
        <v>0</v>
      </c>
      <c r="F166" s="61">
        <v>0</v>
      </c>
      <c r="G166" s="61">
        <v>0</v>
      </c>
      <c r="H166" s="43">
        <v>3294.99</v>
      </c>
    </row>
    <row r="167" spans="1:8" x14ac:dyDescent="0.45">
      <c r="A167" s="1" t="str">
        <v>60410</v>
      </c>
      <c r="B167" s="27" t="str">
        <v>Professional Fees Expense</v>
      </c>
      <c r="C167" s="43">
        <v>0</v>
      </c>
      <c r="D167" s="43">
        <v>2948.12</v>
      </c>
      <c r="E167" s="43">
        <v>0</v>
      </c>
      <c r="F167" s="61">
        <v>0</v>
      </c>
      <c r="G167" s="61">
        <v>0</v>
      </c>
      <c r="H167" s="43">
        <v>2948.12</v>
      </c>
    </row>
    <row r="168" spans="1:8" hidden="1" x14ac:dyDescent="0.45">
      <c r="A168" s="1" t="str">
        <v>60500</v>
      </c>
      <c r="B168" s="27" t="str">
        <v>Marketing and Advertising</v>
      </c>
      <c r="C168" s="43">
        <v>0</v>
      </c>
      <c r="D168" s="43">
        <v>0</v>
      </c>
      <c r="E168" s="43">
        <v>0</v>
      </c>
      <c r="F168" s="61">
        <v>0</v>
      </c>
      <c r="G168" s="61">
        <v>0</v>
      </c>
      <c r="H168" s="43">
        <v>0</v>
      </c>
    </row>
    <row r="169" spans="1:8" hidden="1" x14ac:dyDescent="0.45">
      <c r="A169" s="1" t="str">
        <v>60510</v>
      </c>
      <c r="B169" s="27" t="str">
        <v>Trade Shows and Exhibits</v>
      </c>
      <c r="C169" s="43">
        <v>0</v>
      </c>
      <c r="D169" s="43">
        <v>0</v>
      </c>
      <c r="E169" s="43">
        <v>0</v>
      </c>
      <c r="F169" s="61">
        <v>0</v>
      </c>
      <c r="G169" s="61">
        <v>0</v>
      </c>
      <c r="H169" s="43">
        <v>0</v>
      </c>
    </row>
    <row r="170" spans="1:8" x14ac:dyDescent="0.45">
      <c r="A170" s="1" t="str">
        <v>60600</v>
      </c>
      <c r="B170" s="27" t="str">
        <v>Bank Charges</v>
      </c>
      <c r="C170" s="43">
        <v>0</v>
      </c>
      <c r="D170" s="43">
        <v>867.09</v>
      </c>
      <c r="E170" s="43">
        <v>0</v>
      </c>
      <c r="F170" s="61">
        <v>0</v>
      </c>
      <c r="G170" s="61">
        <v>0</v>
      </c>
      <c r="H170" s="43">
        <v>867.09</v>
      </c>
    </row>
    <row r="171" spans="1:8" x14ac:dyDescent="0.45">
      <c r="A171" s="1" t="str">
        <v>60610</v>
      </c>
      <c r="B171" s="27" t="str">
        <v>Excise Tax</v>
      </c>
      <c r="C171" s="43">
        <v>0</v>
      </c>
      <c r="D171" s="43">
        <v>1040.52</v>
      </c>
      <c r="E171" s="43">
        <v>0</v>
      </c>
      <c r="F171" s="61">
        <v>0</v>
      </c>
      <c r="G171" s="61">
        <v>0</v>
      </c>
      <c r="H171" s="43">
        <v>1040.52</v>
      </c>
    </row>
    <row r="172" spans="1:8" x14ac:dyDescent="0.45">
      <c r="A172" s="1" t="str">
        <v>60620</v>
      </c>
      <c r="B172" s="27" t="str">
        <v>Other Taxes</v>
      </c>
      <c r="C172" s="43">
        <v>0</v>
      </c>
      <c r="D172" s="43">
        <v>1213.94</v>
      </c>
      <c r="E172" s="43">
        <v>0</v>
      </c>
      <c r="F172" s="61">
        <v>0</v>
      </c>
      <c r="G172" s="61">
        <v>0</v>
      </c>
      <c r="H172" s="43">
        <v>1213.94</v>
      </c>
    </row>
    <row r="173" spans="1:8" x14ac:dyDescent="0.45">
      <c r="A173" s="1" t="str">
        <v>60630</v>
      </c>
      <c r="B173" s="27" t="str">
        <v>Depreciation Expense</v>
      </c>
      <c r="C173" s="43">
        <v>0</v>
      </c>
      <c r="D173" s="43">
        <v>3641.81</v>
      </c>
      <c r="E173" s="43">
        <v>0</v>
      </c>
      <c r="F173" s="61">
        <v>0</v>
      </c>
      <c r="G173" s="61">
        <v>0</v>
      </c>
      <c r="H173" s="43">
        <v>3641.81</v>
      </c>
    </row>
    <row r="174" spans="1:8" x14ac:dyDescent="0.45">
      <c r="A174" s="1" t="str">
        <v>60640</v>
      </c>
      <c r="B174" s="27" t="str">
        <v>Amortization Expense</v>
      </c>
      <c r="C174" s="43">
        <v>0</v>
      </c>
      <c r="D174" s="43">
        <v>2601.27</v>
      </c>
      <c r="E174" s="43">
        <v>0</v>
      </c>
      <c r="F174" s="61">
        <v>0</v>
      </c>
      <c r="G174" s="61">
        <v>0</v>
      </c>
      <c r="H174" s="43">
        <v>2601.27</v>
      </c>
    </row>
    <row r="175" spans="1:8" x14ac:dyDescent="0.45">
      <c r="A175" s="1" t="str">
        <v>60650</v>
      </c>
      <c r="B175" s="27" t="str">
        <v>Bad Debt Expense</v>
      </c>
      <c r="C175" s="43">
        <v>0</v>
      </c>
      <c r="D175" s="43">
        <v>2219.77</v>
      </c>
      <c r="E175" s="43">
        <v>0</v>
      </c>
      <c r="F175" s="61">
        <v>0</v>
      </c>
      <c r="G175" s="61">
        <v>0</v>
      </c>
      <c r="H175" s="43">
        <v>2219.77</v>
      </c>
    </row>
    <row r="176" spans="1:8" x14ac:dyDescent="0.45">
      <c r="A176" s="1" t="str">
        <v>60660</v>
      </c>
      <c r="B176" s="27" t="str">
        <v>Other G&amp;A</v>
      </c>
      <c r="C176" s="43">
        <v>0</v>
      </c>
      <c r="D176" s="43">
        <v>1838.25</v>
      </c>
      <c r="E176" s="43">
        <v>0</v>
      </c>
      <c r="F176" s="61">
        <v>0</v>
      </c>
      <c r="G176" s="61">
        <v>0</v>
      </c>
      <c r="H176" s="43">
        <v>1838.25</v>
      </c>
    </row>
    <row r="177" spans="1:8" hidden="1" x14ac:dyDescent="0.45">
      <c r="A177" s="1" t="str">
        <v>60700</v>
      </c>
      <c r="B177" s="27" t="str">
        <v>Company Credit Card Offset</v>
      </c>
      <c r="C177" s="43">
        <v>0</v>
      </c>
      <c r="D177" s="43">
        <v>0</v>
      </c>
      <c r="E177" s="43">
        <v>0</v>
      </c>
      <c r="F177" s="61">
        <v>0</v>
      </c>
      <c r="G177" s="61">
        <v>0</v>
      </c>
      <c r="H177" s="43">
        <v>0</v>
      </c>
    </row>
    <row r="178" spans="1:8" x14ac:dyDescent="0.45">
      <c r="A178" s="1" t="str">
        <v>70100</v>
      </c>
      <c r="B178" s="27" t="str">
        <v>Other Expense</v>
      </c>
      <c r="C178" s="43">
        <v>0</v>
      </c>
      <c r="D178" s="43">
        <v>1699.51</v>
      </c>
      <c r="E178" s="43">
        <v>0</v>
      </c>
      <c r="F178" s="61">
        <v>0</v>
      </c>
      <c r="G178" s="61">
        <v>0</v>
      </c>
      <c r="H178" s="43">
        <v>1699.51</v>
      </c>
    </row>
    <row r="179" spans="1:8" x14ac:dyDescent="0.45">
      <c r="A179" s="1" t="str">
        <v>70200</v>
      </c>
      <c r="B179" s="27" t="str">
        <v>Interest Expense</v>
      </c>
      <c r="C179" s="43">
        <v>0</v>
      </c>
      <c r="D179" s="43">
        <v>1317.98</v>
      </c>
      <c r="E179" s="43">
        <v>0</v>
      </c>
      <c r="F179" s="61">
        <v>0</v>
      </c>
      <c r="G179" s="61">
        <v>0</v>
      </c>
      <c r="H179" s="43">
        <v>1317.98</v>
      </c>
    </row>
    <row r="180" spans="1:8" hidden="1" x14ac:dyDescent="0.45">
      <c r="A180" s="1" t="str">
        <v>70300</v>
      </c>
      <c r="B180" s="27" t="str">
        <v>Indirect Labor</v>
      </c>
      <c r="C180" s="43">
        <v>0</v>
      </c>
      <c r="D180" s="43">
        <v>0</v>
      </c>
      <c r="E180" s="43">
        <v>0</v>
      </c>
      <c r="F180" s="61">
        <v>0</v>
      </c>
      <c r="G180" s="61">
        <v>0</v>
      </c>
      <c r="H180" s="43">
        <v>0</v>
      </c>
    </row>
    <row r="181" spans="1:8" hidden="1" x14ac:dyDescent="0.45">
      <c r="A181" s="1" t="str">
        <v>70301</v>
      </c>
      <c r="B181" s="27" t="str">
        <v>Holiday</v>
      </c>
      <c r="C181" s="43">
        <v>0</v>
      </c>
      <c r="D181" s="43">
        <v>0</v>
      </c>
      <c r="E181" s="43">
        <v>0</v>
      </c>
      <c r="F181" s="61">
        <v>0</v>
      </c>
      <c r="G181" s="61">
        <v>0</v>
      </c>
      <c r="H181" s="43">
        <v>0</v>
      </c>
    </row>
    <row r="182" spans="1:8" hidden="1" x14ac:dyDescent="0.45">
      <c r="A182" s="1" t="str">
        <v>70302</v>
      </c>
      <c r="B182" s="27" t="str">
        <v>Professional Development</v>
      </c>
      <c r="C182" s="43">
        <v>0</v>
      </c>
      <c r="D182" s="43">
        <v>0</v>
      </c>
      <c r="E182" s="43">
        <v>0</v>
      </c>
      <c r="F182" s="61">
        <v>0</v>
      </c>
      <c r="G182" s="61">
        <v>0</v>
      </c>
      <c r="H182" s="43">
        <v>0</v>
      </c>
    </row>
    <row r="183" spans="1:8" hidden="1" x14ac:dyDescent="0.45">
      <c r="A183" s="1" t="str">
        <v>70303</v>
      </c>
      <c r="B183" s="27" t="str">
        <v>Paid Time Off</v>
      </c>
      <c r="C183" s="43">
        <v>0</v>
      </c>
      <c r="D183" s="43">
        <v>0</v>
      </c>
      <c r="E183" s="43">
        <v>0</v>
      </c>
      <c r="F183" s="61">
        <v>0</v>
      </c>
      <c r="G183" s="61">
        <v>0</v>
      </c>
      <c r="H183" s="43">
        <v>0</v>
      </c>
    </row>
    <row r="184" spans="1:8" hidden="1" x14ac:dyDescent="0.45">
      <c r="A184" s="1" t="str">
        <v>70304</v>
      </c>
      <c r="B184" s="27" t="str">
        <v>Indirect Labor Offset</v>
      </c>
      <c r="C184" s="43">
        <v>0</v>
      </c>
      <c r="D184" s="43">
        <v>0</v>
      </c>
      <c r="E184" s="43">
        <v>0</v>
      </c>
      <c r="F184" s="61">
        <v>0</v>
      </c>
      <c r="G184" s="61">
        <v>0</v>
      </c>
      <c r="H184" s="43">
        <v>0</v>
      </c>
    </row>
    <row r="185" spans="1:8" hidden="1" x14ac:dyDescent="0.45">
      <c r="A185" s="1" t="str">
        <v>70400</v>
      </c>
      <c r="B185" s="27" t="str">
        <v>Journal Entry Rounding</v>
      </c>
      <c r="C185" s="43">
        <v>0</v>
      </c>
      <c r="D185" s="43">
        <v>0</v>
      </c>
      <c r="E185" s="43">
        <v>0</v>
      </c>
      <c r="F185" s="61">
        <v>0</v>
      </c>
      <c r="G185" s="61">
        <v>0</v>
      </c>
      <c r="H185" s="43">
        <v>0</v>
      </c>
    </row>
    <row r="186" spans="1:8" hidden="1" x14ac:dyDescent="0.45">
      <c r="A186" s="1" t="str">
        <v>70500</v>
      </c>
      <c r="B186" s="27" t="str">
        <v>Currency Gain/Loss</v>
      </c>
      <c r="C186" s="43">
        <v>0</v>
      </c>
      <c r="D186" s="43">
        <v>0</v>
      </c>
      <c r="E186" s="43">
        <v>0</v>
      </c>
      <c r="F186" s="61">
        <v>0</v>
      </c>
      <c r="G186" s="61">
        <v>0</v>
      </c>
      <c r="H186" s="43">
        <v>0</v>
      </c>
    </row>
    <row r="187" spans="1:8" hidden="1" x14ac:dyDescent="0.45">
      <c r="A187" s="1" t="str">
        <v>70600</v>
      </c>
      <c r="B187" s="27" t="str">
        <v>Elimination Adjustment</v>
      </c>
      <c r="C187" s="43">
        <v>0</v>
      </c>
      <c r="D187" s="43">
        <v>0</v>
      </c>
      <c r="E187" s="43">
        <v>0</v>
      </c>
      <c r="F187" s="61">
        <v>0</v>
      </c>
      <c r="G187" s="61">
        <v>0</v>
      </c>
      <c r="H187" s="43">
        <v>0</v>
      </c>
    </row>
    <row r="188" spans="1:8" hidden="1" x14ac:dyDescent="0.45">
      <c r="A188" s="1" t="str">
        <v>70610</v>
      </c>
      <c r="B188" s="27" t="str">
        <v>Misc Adjustment</v>
      </c>
      <c r="C188" s="43">
        <v>0</v>
      </c>
      <c r="D188" s="43">
        <v>0</v>
      </c>
      <c r="E188" s="43">
        <v>0</v>
      </c>
      <c r="F188" s="61">
        <v>0</v>
      </c>
      <c r="G188" s="61">
        <v>0</v>
      </c>
      <c r="H188" s="43">
        <v>0</v>
      </c>
    </row>
    <row r="189" spans="1:8" hidden="1" x14ac:dyDescent="0.45">
      <c r="A189" s="1" t="str">
        <v>80100</v>
      </c>
      <c r="B189" s="27" t="str">
        <v>Other Income</v>
      </c>
      <c r="C189" s="43">
        <v>0</v>
      </c>
      <c r="D189" s="43">
        <v>0</v>
      </c>
      <c r="E189" s="43">
        <v>0</v>
      </c>
      <c r="F189" s="61">
        <v>0</v>
      </c>
      <c r="G189" s="61">
        <v>0</v>
      </c>
      <c r="H189" s="43">
        <v>0</v>
      </c>
    </row>
    <row r="190" spans="1:8" hidden="1" x14ac:dyDescent="0.45">
      <c r="A190" s="1" t="str">
        <v>80200</v>
      </c>
      <c r="B190" s="27" t="str">
        <v>Interest Income</v>
      </c>
      <c r="C190" s="43">
        <v>0</v>
      </c>
      <c r="D190" s="43">
        <v>0</v>
      </c>
      <c r="E190" s="43">
        <v>0</v>
      </c>
      <c r="F190" s="61">
        <v>0</v>
      </c>
      <c r="G190" s="61">
        <v>0</v>
      </c>
      <c r="H190" s="43">
        <v>0</v>
      </c>
    </row>
    <row r="191" spans="1:8" hidden="1" x14ac:dyDescent="0.45">
      <c r="A191" s="1" t="str">
        <v>80400</v>
      </c>
      <c r="B191" s="27" t="str">
        <v>Dividends</v>
      </c>
      <c r="C191" s="43">
        <v>0</v>
      </c>
      <c r="D191" s="43">
        <v>0</v>
      </c>
      <c r="E191" s="43">
        <v>0</v>
      </c>
      <c r="F191" s="61">
        <v>0</v>
      </c>
      <c r="G191" s="61">
        <v>0</v>
      </c>
      <c r="H191" s="43">
        <v>0</v>
      </c>
    </row>
    <row r="192" spans="1:8" hidden="1" x14ac:dyDescent="0.45">
      <c r="A192" s="1" t="str">
        <v>80500</v>
      </c>
      <c r="B192" s="27" t="str">
        <v>Gain for Sale of an Asset</v>
      </c>
      <c r="C192" s="43">
        <v>0</v>
      </c>
      <c r="D192" s="43">
        <v>0</v>
      </c>
      <c r="E192" s="43">
        <v>0</v>
      </c>
      <c r="F192" s="61">
        <v>0</v>
      </c>
      <c r="G192" s="61">
        <v>0</v>
      </c>
      <c r="H192" s="43">
        <v>0</v>
      </c>
    </row>
    <row r="193" spans="1:8" hidden="1" x14ac:dyDescent="0.45">
      <c r="A193" s="1" t="str">
        <v>90000</v>
      </c>
      <c r="B193" s="27" t="str">
        <v>Potential Billings</v>
      </c>
      <c r="C193" s="43">
        <v>0</v>
      </c>
      <c r="D193" s="43">
        <v>0</v>
      </c>
      <c r="E193" s="43">
        <v>0</v>
      </c>
      <c r="F193" s="61">
        <v>0</v>
      </c>
      <c r="G193" s="61">
        <v>0</v>
      </c>
      <c r="H193" s="43">
        <v>0</v>
      </c>
    </row>
    <row r="194" spans="1:8" hidden="1" x14ac:dyDescent="0.45">
      <c r="A194" s="1" t="str">
        <v>90001</v>
      </c>
      <c r="B194" s="27" t="str">
        <v>Potential Billings Offset</v>
      </c>
      <c r="C194" s="43">
        <v>0</v>
      </c>
      <c r="D194" s="43">
        <v>0</v>
      </c>
      <c r="E194" s="43">
        <v>0</v>
      </c>
      <c r="F194" s="61">
        <v>0</v>
      </c>
      <c r="G194" s="61">
        <v>0</v>
      </c>
      <c r="H194" s="43">
        <v>0</v>
      </c>
    </row>
    <row r="195" spans="1:8" hidden="1" x14ac:dyDescent="0.45">
      <c r="A195" s="1" t="str">
        <v>90002</v>
      </c>
      <c r="B195" s="27" t="str">
        <v>CMRR New</v>
      </c>
      <c r="C195" s="43">
        <v>0</v>
      </c>
      <c r="D195" s="43">
        <v>0</v>
      </c>
      <c r="E195" s="43">
        <v>0</v>
      </c>
      <c r="F195" s="61">
        <v>0</v>
      </c>
      <c r="G195" s="61">
        <v>0</v>
      </c>
      <c r="H195" s="43">
        <v>0</v>
      </c>
    </row>
    <row r="196" spans="1:8" hidden="1" x14ac:dyDescent="0.45">
      <c r="A196" s="1" t="str">
        <v>90003</v>
      </c>
      <c r="B196" s="27" t="str">
        <v>CMRR Add-On</v>
      </c>
      <c r="C196" s="43">
        <v>0</v>
      </c>
      <c r="D196" s="43">
        <v>0</v>
      </c>
      <c r="E196" s="43">
        <v>0</v>
      </c>
      <c r="F196" s="61">
        <v>0</v>
      </c>
      <c r="G196" s="61">
        <v>0</v>
      </c>
      <c r="H196" s="43">
        <v>0</v>
      </c>
    </row>
    <row r="197" spans="1:8" hidden="1" x14ac:dyDescent="0.45">
      <c r="A197" s="1" t="str">
        <v>90004</v>
      </c>
      <c r="B197" s="2" t="str">
        <v>Renewal Upgrade</v>
      </c>
      <c r="C197" s="43">
        <v>0</v>
      </c>
      <c r="D197" s="43">
        <v>0</v>
      </c>
      <c r="E197" s="43">
        <v>0</v>
      </c>
      <c r="F197" s="61">
        <v>0</v>
      </c>
      <c r="G197" s="61">
        <v>0</v>
      </c>
      <c r="H197" s="43">
        <v>0</v>
      </c>
    </row>
    <row r="198" spans="1:8" hidden="1" x14ac:dyDescent="0.45">
      <c r="A198" s="1" t="str">
        <v>90005</v>
      </c>
      <c r="B198" s="2" t="str">
        <v>Renewal Downgrade</v>
      </c>
      <c r="C198" s="43">
        <v>0</v>
      </c>
      <c r="D198" s="43">
        <v>0</v>
      </c>
      <c r="E198" s="43">
        <v>0</v>
      </c>
      <c r="F198" s="61">
        <v>0</v>
      </c>
      <c r="G198" s="61">
        <v>0</v>
      </c>
      <c r="H198" s="43">
        <v>0</v>
      </c>
    </row>
    <row r="199" spans="1:8" hidden="1" x14ac:dyDescent="0.45">
      <c r="A199" s="1" t="str">
        <v>90006</v>
      </c>
      <c r="B199" s="2" t="str">
        <v>Downgrade</v>
      </c>
      <c r="C199" s="43">
        <v>0</v>
      </c>
      <c r="D199" s="43">
        <v>0</v>
      </c>
      <c r="E199" s="43">
        <v>0</v>
      </c>
      <c r="F199" s="61">
        <v>0</v>
      </c>
      <c r="G199" s="61">
        <v>0</v>
      </c>
      <c r="H199" s="43">
        <v>0</v>
      </c>
    </row>
    <row r="200" spans="1:8" hidden="1" x14ac:dyDescent="0.45">
      <c r="A200" s="1" t="str">
        <v>90007</v>
      </c>
      <c r="B200" s="2" t="str">
        <v>CMRR Churn</v>
      </c>
      <c r="C200" s="43">
        <v>0</v>
      </c>
      <c r="D200" s="43">
        <v>0</v>
      </c>
      <c r="E200" s="43">
        <v>0</v>
      </c>
      <c r="F200" s="61">
        <v>0</v>
      </c>
      <c r="G200" s="61">
        <v>0</v>
      </c>
      <c r="H200" s="43">
        <v>0</v>
      </c>
    </row>
    <row r="201" spans="1:8" hidden="1" x14ac:dyDescent="0.45">
      <c r="A201" s="1" t="str">
        <v>90008</v>
      </c>
      <c r="B201" s="2" t="str">
        <v>CMRR Renewal</v>
      </c>
      <c r="C201" s="43">
        <v>0</v>
      </c>
      <c r="D201" s="43">
        <v>0</v>
      </c>
      <c r="E201" s="43">
        <v>0</v>
      </c>
      <c r="F201" s="61">
        <v>0</v>
      </c>
      <c r="G201" s="61">
        <v>0</v>
      </c>
      <c r="H201" s="43">
        <v>0</v>
      </c>
    </row>
    <row r="202" spans="1:8" hidden="1" x14ac:dyDescent="0.45">
      <c r="A202" s="1" t="str">
        <v>90009</v>
      </c>
      <c r="B202" s="2" t="str">
        <v>CMRR Offset</v>
      </c>
      <c r="C202" s="43">
        <v>0</v>
      </c>
      <c r="D202" s="43">
        <v>0</v>
      </c>
      <c r="E202" s="43">
        <v>0</v>
      </c>
      <c r="F202" s="61">
        <v>0</v>
      </c>
      <c r="G202" s="61">
        <v>0</v>
      </c>
      <c r="H202" s="43">
        <v>0</v>
      </c>
    </row>
    <row r="203" spans="1:8" hidden="1" x14ac:dyDescent="0.45">
      <c r="A203" s="1" t="str">
        <v>99504</v>
      </c>
      <c r="B203" s="2" t="str">
        <v xml:space="preserve">Demo Account 1 - </v>
      </c>
      <c r="C203" s="43">
        <v>0</v>
      </c>
      <c r="D203" s="43">
        <v>0</v>
      </c>
      <c r="E203" s="43">
        <v>0</v>
      </c>
      <c r="F203" s="61">
        <v>0</v>
      </c>
      <c r="G203" s="61">
        <v>0</v>
      </c>
      <c r="H203" s="43">
        <v>0</v>
      </c>
    </row>
    <row r="204" spans="1:8" hidden="1" x14ac:dyDescent="0.45">
      <c r="A204" s="1" t="str">
        <v>99505</v>
      </c>
      <c r="B204" s="2" t="str">
        <v xml:space="preserve">Demo Account 2 - </v>
      </c>
      <c r="C204" s="43">
        <v>0</v>
      </c>
      <c r="D204" s="43">
        <v>0</v>
      </c>
      <c r="E204" s="43">
        <v>0</v>
      </c>
      <c r="F204" s="61">
        <v>0</v>
      </c>
      <c r="G204" s="61">
        <v>0</v>
      </c>
      <c r="H204" s="43">
        <v>0</v>
      </c>
    </row>
    <row r="205" spans="1:8" hidden="1" x14ac:dyDescent="0.45">
      <c r="A205" s="1" t="str">
        <v>99990</v>
      </c>
      <c r="B205" s="2" t="str">
        <v>test acc</v>
      </c>
      <c r="C205" s="43">
        <v>0</v>
      </c>
      <c r="D205" s="43">
        <v>0</v>
      </c>
      <c r="E205" s="43">
        <v>0</v>
      </c>
      <c r="F205" s="61">
        <v>0</v>
      </c>
      <c r="G205" s="61">
        <v>0</v>
      </c>
      <c r="H205" s="43">
        <v>0</v>
      </c>
    </row>
    <row r="206" spans="1:8" hidden="1" x14ac:dyDescent="0.45">
      <c r="A206" s="1" t="str">
        <v>99999</v>
      </c>
      <c r="B206" s="2" t="str">
        <v>Test account</v>
      </c>
      <c r="C206" s="43">
        <v>0</v>
      </c>
      <c r="D206" s="43">
        <v>0</v>
      </c>
      <c r="E206" s="43">
        <v>0</v>
      </c>
      <c r="F206" s="61">
        <v>0</v>
      </c>
      <c r="G206" s="61">
        <v>0</v>
      </c>
      <c r="H206" s="43">
        <v>0</v>
      </c>
    </row>
    <row r="207" spans="1:8" x14ac:dyDescent="0.45">
      <c r="B207" s="2" t="str">
        <v>Total</v>
      </c>
      <c r="C207" s="43">
        <v>1.1641532182693481E-10</v>
      </c>
      <c r="D207" s="43">
        <v>361704.81000000006</v>
      </c>
      <c r="E207" s="43">
        <v>361704.81</v>
      </c>
      <c r="F207" s="61">
        <v>0</v>
      </c>
      <c r="G207" s="61">
        <v>0</v>
      </c>
      <c r="H207" s="43">
        <v>3.4788172342814505E-11</v>
      </c>
    </row>
    <row r="208" spans="1:8" x14ac:dyDescent="0.45">
      <c r="C208" s="43"/>
      <c r="D208" s="43"/>
      <c r="E208" s="43"/>
      <c r="H208" s="43"/>
    </row>
    <row r="209" spans="3:8" x14ac:dyDescent="0.45">
      <c r="C209" s="43"/>
      <c r="D209" s="43"/>
      <c r="E209" s="43"/>
      <c r="H209" s="43"/>
    </row>
    <row r="210" spans="3:8" x14ac:dyDescent="0.45">
      <c r="C210" s="43"/>
      <c r="D210" s="43"/>
      <c r="E210" s="43"/>
      <c r="H210" s="43"/>
    </row>
    <row r="211" spans="3:8" x14ac:dyDescent="0.45">
      <c r="C211" s="43"/>
      <c r="D211" s="43"/>
      <c r="E211" s="43"/>
      <c r="H211" s="43"/>
    </row>
    <row r="212" spans="3:8" x14ac:dyDescent="0.45">
      <c r="C212" s="43"/>
      <c r="D212" s="43"/>
      <c r="E212" s="43"/>
      <c r="H212" s="43"/>
    </row>
    <row r="213" spans="3:8" x14ac:dyDescent="0.45">
      <c r="C213" s="43"/>
      <c r="D213" s="43"/>
      <c r="E213" s="43"/>
      <c r="H213" s="43"/>
    </row>
    <row r="214" spans="3:8" x14ac:dyDescent="0.45">
      <c r="C214" s="43"/>
      <c r="D214" s="43"/>
      <c r="E214" s="43"/>
      <c r="H214" s="43"/>
    </row>
    <row r="215" spans="3:8" x14ac:dyDescent="0.45">
      <c r="C215" s="43"/>
      <c r="D215" s="43"/>
      <c r="E215" s="43"/>
      <c r="H215" s="43"/>
    </row>
    <row r="216" spans="3:8" x14ac:dyDescent="0.45">
      <c r="C216" s="43"/>
      <c r="D216" s="43"/>
      <c r="E216" s="43"/>
      <c r="H216" s="43"/>
    </row>
    <row r="217" spans="3:8" x14ac:dyDescent="0.45">
      <c r="C217" s="43"/>
      <c r="D217" s="43"/>
      <c r="E217" s="43"/>
      <c r="H217" s="43"/>
    </row>
    <row r="218" spans="3:8" x14ac:dyDescent="0.45">
      <c r="C218" s="43"/>
      <c r="D218" s="43"/>
      <c r="E218" s="43"/>
      <c r="H218" s="43"/>
    </row>
    <row r="219" spans="3:8" x14ac:dyDescent="0.45">
      <c r="C219" s="43"/>
      <c r="D219" s="43"/>
      <c r="E219" s="43"/>
      <c r="H219" s="43"/>
    </row>
    <row r="220" spans="3:8" x14ac:dyDescent="0.45">
      <c r="C220" s="43"/>
      <c r="D220" s="43"/>
      <c r="E220" s="43"/>
      <c r="H220" s="43"/>
    </row>
    <row r="221" spans="3:8" x14ac:dyDescent="0.45">
      <c r="C221" s="43"/>
      <c r="D221" s="43"/>
      <c r="E221" s="43"/>
      <c r="H221" s="43"/>
    </row>
    <row r="222" spans="3:8" x14ac:dyDescent="0.45">
      <c r="C222" s="43"/>
      <c r="D222" s="43"/>
      <c r="E222" s="43"/>
      <c r="H222" s="43"/>
    </row>
    <row r="223" spans="3:8" x14ac:dyDescent="0.45">
      <c r="C223" s="43"/>
      <c r="D223" s="43"/>
      <c r="E223" s="43"/>
      <c r="H223" s="43"/>
    </row>
    <row r="224" spans="3:8" x14ac:dyDescent="0.45">
      <c r="C224" s="43"/>
      <c r="D224" s="43"/>
      <c r="E224" s="43"/>
      <c r="H224" s="43"/>
    </row>
    <row r="225" spans="3:8" x14ac:dyDescent="0.45">
      <c r="C225" s="43"/>
      <c r="D225" s="43"/>
      <c r="E225" s="43"/>
      <c r="H225" s="43"/>
    </row>
    <row r="226" spans="3:8" x14ac:dyDescent="0.45">
      <c r="C226" s="43"/>
      <c r="D226" s="43"/>
      <c r="E226" s="43"/>
      <c r="H226" s="43"/>
    </row>
    <row r="227" spans="3:8" x14ac:dyDescent="0.45">
      <c r="C227" s="43"/>
      <c r="D227" s="43"/>
      <c r="E227" s="43"/>
      <c r="H227" s="43"/>
    </row>
    <row r="228" spans="3:8" x14ac:dyDescent="0.45">
      <c r="C228" s="43"/>
      <c r="D228" s="43"/>
      <c r="E228" s="43"/>
      <c r="H228" s="43"/>
    </row>
    <row r="229" spans="3:8" x14ac:dyDescent="0.45">
      <c r="C229" s="43"/>
      <c r="D229" s="43"/>
      <c r="E229" s="43"/>
      <c r="H229" s="43"/>
    </row>
    <row r="230" spans="3:8" x14ac:dyDescent="0.45">
      <c r="C230" s="43"/>
      <c r="D230" s="43"/>
      <c r="E230" s="43"/>
      <c r="H230" s="43"/>
    </row>
    <row r="231" spans="3:8" x14ac:dyDescent="0.45">
      <c r="C231" s="43"/>
      <c r="D231" s="43"/>
      <c r="E231" s="43"/>
      <c r="H231" s="43"/>
    </row>
    <row r="232" spans="3:8" x14ac:dyDescent="0.45">
      <c r="C232" s="43"/>
      <c r="D232" s="43"/>
      <c r="E232" s="43"/>
      <c r="H232" s="43"/>
    </row>
    <row r="233" spans="3:8" x14ac:dyDescent="0.45">
      <c r="C233" s="43"/>
      <c r="D233" s="43"/>
      <c r="E233" s="43"/>
      <c r="H233" s="43"/>
    </row>
    <row r="234" spans="3:8" x14ac:dyDescent="0.45">
      <c r="C234" s="43"/>
      <c r="D234" s="43"/>
      <c r="E234" s="43"/>
      <c r="H234" s="43"/>
    </row>
    <row r="235" spans="3:8" x14ac:dyDescent="0.45">
      <c r="C235" s="43"/>
      <c r="D235" s="43"/>
      <c r="E235" s="43"/>
      <c r="H235" s="43"/>
    </row>
    <row r="236" spans="3:8" x14ac:dyDescent="0.45">
      <c r="C236" s="43"/>
      <c r="D236" s="43"/>
      <c r="E236" s="43"/>
      <c r="H236" s="43"/>
    </row>
    <row r="237" spans="3:8" x14ac:dyDescent="0.45">
      <c r="C237" s="43"/>
      <c r="D237" s="43"/>
      <c r="E237" s="43"/>
      <c r="H237" s="43"/>
    </row>
    <row r="238" spans="3:8" x14ac:dyDescent="0.45">
      <c r="C238" s="43"/>
      <c r="D238" s="43"/>
      <c r="E238" s="43"/>
      <c r="H238" s="43"/>
    </row>
    <row r="239" spans="3:8" x14ac:dyDescent="0.45">
      <c r="C239" s="43"/>
      <c r="D239" s="43"/>
      <c r="E239" s="43"/>
      <c r="H239" s="43"/>
    </row>
    <row r="240" spans="3:8" x14ac:dyDescent="0.45">
      <c r="C240" s="43"/>
      <c r="D240" s="43"/>
      <c r="E240" s="43"/>
      <c r="H240" s="43"/>
    </row>
    <row r="241" spans="3:8" x14ac:dyDescent="0.45">
      <c r="C241" s="43"/>
      <c r="D241" s="43"/>
      <c r="E241" s="43"/>
      <c r="H241" s="43"/>
    </row>
    <row r="242" spans="3:8" x14ac:dyDescent="0.45">
      <c r="C242" s="43"/>
      <c r="D242" s="43"/>
      <c r="E242" s="43"/>
      <c r="H242" s="43"/>
    </row>
    <row r="243" spans="3:8" x14ac:dyDescent="0.45">
      <c r="C243" s="43"/>
      <c r="D243" s="43"/>
      <c r="E243" s="43"/>
      <c r="H243" s="43"/>
    </row>
    <row r="244" spans="3:8" x14ac:dyDescent="0.45">
      <c r="C244" s="43"/>
      <c r="D244" s="43"/>
      <c r="E244" s="43"/>
      <c r="H244" s="43"/>
    </row>
    <row r="245" spans="3:8" x14ac:dyDescent="0.45">
      <c r="C245" s="43"/>
      <c r="D245" s="43"/>
      <c r="E245" s="43"/>
      <c r="H245" s="43"/>
    </row>
    <row r="246" spans="3:8" x14ac:dyDescent="0.45">
      <c r="C246" s="43"/>
      <c r="D246" s="43"/>
      <c r="E246" s="43"/>
      <c r="H246" s="43"/>
    </row>
    <row r="247" spans="3:8" x14ac:dyDescent="0.45">
      <c r="C247" s="43"/>
      <c r="D247" s="43"/>
      <c r="E247" s="43"/>
      <c r="H247" s="43"/>
    </row>
    <row r="248" spans="3:8" x14ac:dyDescent="0.45">
      <c r="C248" s="43"/>
      <c r="D248" s="43"/>
      <c r="E248" s="43"/>
      <c r="H248" s="43"/>
    </row>
    <row r="249" spans="3:8" x14ac:dyDescent="0.45">
      <c r="C249" s="43"/>
      <c r="D249" s="43"/>
      <c r="E249" s="43"/>
      <c r="H249" s="43"/>
    </row>
    <row r="250" spans="3:8" x14ac:dyDescent="0.45">
      <c r="C250" s="43"/>
      <c r="D250" s="43"/>
      <c r="E250" s="43"/>
      <c r="H250" s="43"/>
    </row>
    <row r="251" spans="3:8" x14ac:dyDescent="0.45">
      <c r="C251" s="43"/>
      <c r="D251" s="43"/>
      <c r="E251" s="43"/>
      <c r="H251" s="43"/>
    </row>
    <row r="252" spans="3:8" x14ac:dyDescent="0.45">
      <c r="C252" s="43"/>
      <c r="D252" s="43"/>
      <c r="E252" s="43"/>
      <c r="H252" s="43"/>
    </row>
    <row r="253" spans="3:8" x14ac:dyDescent="0.45">
      <c r="C253" s="43"/>
      <c r="D253" s="43"/>
      <c r="E253" s="43"/>
      <c r="H253" s="43"/>
    </row>
    <row r="254" spans="3:8" x14ac:dyDescent="0.45">
      <c r="C254" s="43"/>
      <c r="D254" s="43"/>
      <c r="E254" s="43"/>
      <c r="H254" s="43"/>
    </row>
    <row r="255" spans="3:8" x14ac:dyDescent="0.45">
      <c r="C255" s="43"/>
      <c r="D255" s="43"/>
      <c r="E255" s="43"/>
      <c r="H255" s="43"/>
    </row>
    <row r="256" spans="3:8" x14ac:dyDescent="0.45">
      <c r="C256" s="43"/>
      <c r="D256" s="43"/>
      <c r="E256" s="43"/>
      <c r="H256" s="43"/>
    </row>
    <row r="257" spans="3:8" x14ac:dyDescent="0.45">
      <c r="C257" s="43"/>
      <c r="D257" s="43"/>
      <c r="E257" s="43"/>
      <c r="H257" s="43"/>
    </row>
    <row r="258" spans="3:8" x14ac:dyDescent="0.45">
      <c r="C258" s="43"/>
      <c r="D258" s="43"/>
      <c r="E258" s="43"/>
      <c r="H258" s="43"/>
    </row>
    <row r="259" spans="3:8" x14ac:dyDescent="0.45">
      <c r="C259" s="43"/>
      <c r="D259" s="43"/>
      <c r="E259" s="43"/>
      <c r="H259" s="43"/>
    </row>
    <row r="260" spans="3:8" x14ac:dyDescent="0.45">
      <c r="C260" s="43"/>
      <c r="D260" s="43"/>
      <c r="E260" s="43"/>
      <c r="H260" s="43"/>
    </row>
    <row r="261" spans="3:8" x14ac:dyDescent="0.45">
      <c r="C261" s="43"/>
      <c r="D261" s="43"/>
      <c r="E261" s="43"/>
      <c r="H261" s="43"/>
    </row>
    <row r="262" spans="3:8" x14ac:dyDescent="0.45">
      <c r="C262" s="43"/>
      <c r="D262" s="43"/>
      <c r="E262" s="43"/>
      <c r="H262" s="43"/>
    </row>
    <row r="263" spans="3:8" x14ac:dyDescent="0.45">
      <c r="C263" s="43"/>
      <c r="D263" s="43"/>
      <c r="E263" s="43"/>
      <c r="H263" s="43"/>
    </row>
    <row r="264" spans="3:8" x14ac:dyDescent="0.45">
      <c r="C264" s="43"/>
      <c r="D264" s="43"/>
      <c r="E264" s="43"/>
      <c r="H264" s="43"/>
    </row>
    <row r="265" spans="3:8" x14ac:dyDescent="0.45">
      <c r="C265" s="43"/>
      <c r="D265" s="43"/>
      <c r="E265" s="43"/>
      <c r="H265" s="43"/>
    </row>
    <row r="266" spans="3:8" x14ac:dyDescent="0.45">
      <c r="C266" s="43"/>
      <c r="D266" s="43"/>
      <c r="E266" s="43"/>
      <c r="H266" s="43"/>
    </row>
    <row r="267" spans="3:8" x14ac:dyDescent="0.45">
      <c r="C267" s="43"/>
      <c r="D267" s="43"/>
      <c r="E267" s="43"/>
      <c r="H267" s="43"/>
    </row>
    <row r="268" spans="3:8" x14ac:dyDescent="0.45">
      <c r="C268" s="43"/>
      <c r="D268" s="43"/>
      <c r="E268" s="43"/>
      <c r="H268" s="43"/>
    </row>
    <row r="269" spans="3:8" x14ac:dyDescent="0.45">
      <c r="C269" s="43"/>
      <c r="D269" s="43"/>
      <c r="E269" s="43"/>
      <c r="H269" s="43"/>
    </row>
    <row r="270" spans="3:8" x14ac:dyDescent="0.45">
      <c r="C270" s="43"/>
      <c r="D270" s="43"/>
      <c r="E270" s="43"/>
      <c r="H270" s="43"/>
    </row>
    <row r="271" spans="3:8" x14ac:dyDescent="0.45">
      <c r="C271" s="43"/>
      <c r="D271" s="43"/>
      <c r="E271" s="43"/>
      <c r="H271" s="43"/>
    </row>
    <row r="272" spans="3:8" x14ac:dyDescent="0.45">
      <c r="C272" s="43"/>
      <c r="D272" s="43"/>
      <c r="E272" s="43"/>
      <c r="H272" s="43"/>
    </row>
    <row r="273" spans="3:8" x14ac:dyDescent="0.45">
      <c r="C273" s="43"/>
      <c r="D273" s="43"/>
      <c r="E273" s="43"/>
      <c r="H273" s="43"/>
    </row>
    <row r="274" spans="3:8" x14ac:dyDescent="0.45">
      <c r="C274" s="43"/>
      <c r="D274" s="43"/>
      <c r="E274" s="43"/>
      <c r="H274" s="43"/>
    </row>
    <row r="275" spans="3:8" x14ac:dyDescent="0.45">
      <c r="C275" s="43"/>
      <c r="D275" s="43"/>
      <c r="E275" s="43"/>
      <c r="H275" s="43"/>
    </row>
    <row r="276" spans="3:8" x14ac:dyDescent="0.45">
      <c r="C276" s="43"/>
      <c r="D276" s="43"/>
      <c r="E276" s="43"/>
      <c r="H276" s="43"/>
    </row>
    <row r="277" spans="3:8" x14ac:dyDescent="0.45">
      <c r="C277" s="43"/>
      <c r="D277" s="43"/>
      <c r="E277" s="43"/>
      <c r="H277" s="43"/>
    </row>
    <row r="278" spans="3:8" x14ac:dyDescent="0.45">
      <c r="C278" s="43"/>
      <c r="D278" s="43"/>
      <c r="E278" s="43"/>
      <c r="H278" s="43"/>
    </row>
    <row r="279" spans="3:8" x14ac:dyDescent="0.45">
      <c r="C279" s="43"/>
      <c r="D279" s="43"/>
      <c r="E279" s="43"/>
      <c r="H279" s="43"/>
    </row>
    <row r="280" spans="3:8" x14ac:dyDescent="0.45">
      <c r="C280" s="43"/>
      <c r="D280" s="43"/>
      <c r="E280" s="43"/>
      <c r="H280" s="43"/>
    </row>
    <row r="281" spans="3:8" x14ac:dyDescent="0.45">
      <c r="C281" s="43"/>
      <c r="D281" s="43"/>
      <c r="E281" s="43"/>
      <c r="H281" s="43"/>
    </row>
    <row r="282" spans="3:8" x14ac:dyDescent="0.45">
      <c r="C282" s="43"/>
      <c r="D282" s="43"/>
      <c r="E282" s="43"/>
      <c r="H282" s="43"/>
    </row>
    <row r="283" spans="3:8" x14ac:dyDescent="0.45">
      <c r="C283" s="43"/>
      <c r="D283" s="43"/>
      <c r="E283" s="43"/>
      <c r="H283" s="43"/>
    </row>
    <row r="284" spans="3:8" x14ac:dyDescent="0.45">
      <c r="C284" s="43"/>
      <c r="D284" s="43"/>
      <c r="E284" s="43"/>
      <c r="H284" s="43"/>
    </row>
    <row r="285" spans="3:8" x14ac:dyDescent="0.45">
      <c r="C285" s="43"/>
      <c r="D285" s="43"/>
      <c r="E285" s="43"/>
      <c r="H285" s="43"/>
    </row>
    <row r="286" spans="3:8" x14ac:dyDescent="0.45">
      <c r="C286" s="43"/>
      <c r="D286" s="43"/>
      <c r="E286" s="43"/>
      <c r="H286" s="43"/>
    </row>
    <row r="287" spans="3:8" x14ac:dyDescent="0.45">
      <c r="C287" s="43"/>
      <c r="D287" s="43"/>
      <c r="E287" s="43"/>
      <c r="H287" s="43"/>
    </row>
    <row r="288" spans="3:8" x14ac:dyDescent="0.45">
      <c r="C288" s="43"/>
      <c r="D288" s="43"/>
      <c r="E288" s="43"/>
      <c r="H288" s="43"/>
    </row>
    <row r="289" spans="3:8" x14ac:dyDescent="0.45">
      <c r="C289" s="43"/>
      <c r="D289" s="43"/>
      <c r="E289" s="43"/>
      <c r="H289" s="43"/>
    </row>
    <row r="290" spans="3:8" x14ac:dyDescent="0.45">
      <c r="C290" s="43"/>
      <c r="D290" s="43"/>
      <c r="E290" s="43"/>
      <c r="H290" s="43"/>
    </row>
    <row r="291" spans="3:8" x14ac:dyDescent="0.45">
      <c r="C291" s="43"/>
      <c r="D291" s="43"/>
      <c r="E291" s="43"/>
      <c r="H291" s="43"/>
    </row>
    <row r="292" spans="3:8" x14ac:dyDescent="0.45">
      <c r="C292" s="43"/>
      <c r="D292" s="43"/>
      <c r="E292" s="43"/>
      <c r="H292" s="43"/>
    </row>
    <row r="293" spans="3:8" x14ac:dyDescent="0.45">
      <c r="C293" s="43"/>
      <c r="D293" s="43"/>
      <c r="E293" s="43"/>
      <c r="H293" s="43"/>
    </row>
    <row r="294" spans="3:8" x14ac:dyDescent="0.45">
      <c r="C294" s="43"/>
      <c r="D294" s="43"/>
      <c r="E294" s="43"/>
      <c r="H294" s="43"/>
    </row>
    <row r="295" spans="3:8" x14ac:dyDescent="0.45">
      <c r="C295" s="43"/>
      <c r="D295" s="43"/>
      <c r="E295" s="43"/>
      <c r="H295" s="43"/>
    </row>
    <row r="296" spans="3:8" x14ac:dyDescent="0.45">
      <c r="C296" s="43"/>
      <c r="D296" s="43"/>
      <c r="E296" s="43"/>
      <c r="H296" s="43"/>
    </row>
    <row r="297" spans="3:8" x14ac:dyDescent="0.45">
      <c r="C297" s="43"/>
      <c r="D297" s="43"/>
      <c r="E297" s="43"/>
      <c r="H297" s="43"/>
    </row>
    <row r="298" spans="3:8" x14ac:dyDescent="0.45">
      <c r="C298" s="43"/>
      <c r="D298" s="43"/>
      <c r="E298" s="43"/>
      <c r="H298" s="43"/>
    </row>
    <row r="299" spans="3:8" x14ac:dyDescent="0.45">
      <c r="C299" s="43"/>
      <c r="D299" s="43"/>
      <c r="E299" s="43"/>
      <c r="H299" s="43"/>
    </row>
    <row r="300" spans="3:8" x14ac:dyDescent="0.45">
      <c r="C300" s="43"/>
      <c r="D300" s="43"/>
      <c r="E300" s="43"/>
      <c r="H300" s="43"/>
    </row>
    <row r="301" spans="3:8" x14ac:dyDescent="0.45">
      <c r="C301" s="43"/>
      <c r="D301" s="43"/>
      <c r="E301" s="43"/>
      <c r="H301" s="43"/>
    </row>
    <row r="302" spans="3:8" x14ac:dyDescent="0.45">
      <c r="C302" s="43"/>
      <c r="D302" s="43"/>
      <c r="E302" s="43"/>
      <c r="H302" s="43"/>
    </row>
    <row r="303" spans="3:8" x14ac:dyDescent="0.45">
      <c r="C303" s="43"/>
      <c r="D303" s="43"/>
      <c r="E303" s="43"/>
      <c r="H303" s="43"/>
    </row>
    <row r="304" spans="3:8" x14ac:dyDescent="0.45">
      <c r="C304" s="43"/>
      <c r="D304" s="43"/>
      <c r="E304" s="43"/>
      <c r="H304" s="43"/>
    </row>
    <row r="305" spans="3:8" x14ac:dyDescent="0.45">
      <c r="C305" s="43"/>
      <c r="D305" s="43"/>
      <c r="E305" s="43"/>
      <c r="H305" s="43"/>
    </row>
    <row r="306" spans="3:8" x14ac:dyDescent="0.45">
      <c r="C306" s="43"/>
      <c r="D306" s="43"/>
      <c r="E306" s="43"/>
      <c r="H306" s="43"/>
    </row>
    <row r="307" spans="3:8" x14ac:dyDescent="0.45">
      <c r="C307" s="43"/>
      <c r="D307" s="43"/>
      <c r="E307" s="43"/>
      <c r="H307" s="43"/>
    </row>
    <row r="308" spans="3:8" x14ac:dyDescent="0.45">
      <c r="C308" s="43"/>
      <c r="D308" s="43"/>
      <c r="E308" s="43"/>
      <c r="H308" s="43"/>
    </row>
    <row r="309" spans="3:8" x14ac:dyDescent="0.45">
      <c r="C309" s="43"/>
      <c r="D309" s="43"/>
      <c r="E309" s="43"/>
      <c r="H309" s="43"/>
    </row>
    <row r="310" spans="3:8" x14ac:dyDescent="0.45">
      <c r="C310" s="43"/>
      <c r="D310" s="43"/>
      <c r="E310" s="43"/>
      <c r="H310" s="43"/>
    </row>
    <row r="311" spans="3:8" x14ac:dyDescent="0.45">
      <c r="C311" s="43"/>
      <c r="D311" s="43"/>
      <c r="E311" s="43"/>
      <c r="H311" s="43"/>
    </row>
    <row r="312" spans="3:8" x14ac:dyDescent="0.45">
      <c r="C312" s="43"/>
      <c r="D312" s="43"/>
      <c r="E312" s="43"/>
      <c r="H312" s="43"/>
    </row>
    <row r="313" spans="3:8" x14ac:dyDescent="0.45">
      <c r="C313" s="43"/>
      <c r="D313" s="43"/>
      <c r="E313" s="43"/>
      <c r="H313" s="43"/>
    </row>
    <row r="314" spans="3:8" x14ac:dyDescent="0.45">
      <c r="C314" s="43"/>
      <c r="D314" s="43"/>
      <c r="E314" s="43"/>
      <c r="H314" s="43"/>
    </row>
    <row r="315" spans="3:8" x14ac:dyDescent="0.45">
      <c r="C315" s="43"/>
      <c r="D315" s="43"/>
      <c r="E315" s="43"/>
      <c r="H315" s="43"/>
    </row>
    <row r="316" spans="3:8" x14ac:dyDescent="0.45">
      <c r="C316" s="43"/>
      <c r="D316" s="43"/>
      <c r="E316" s="43"/>
      <c r="H316" s="43"/>
    </row>
    <row r="317" spans="3:8" x14ac:dyDescent="0.45">
      <c r="C317" s="43"/>
      <c r="D317" s="43"/>
      <c r="E317" s="43"/>
      <c r="H317" s="43"/>
    </row>
    <row r="318" spans="3:8" x14ac:dyDescent="0.45">
      <c r="C318" s="43"/>
      <c r="D318" s="43"/>
      <c r="E318" s="43"/>
      <c r="H318" s="43"/>
    </row>
    <row r="319" spans="3:8" x14ac:dyDescent="0.45">
      <c r="C319" s="43"/>
      <c r="D319" s="43"/>
      <c r="E319" s="43"/>
      <c r="H319" s="43"/>
    </row>
    <row r="320" spans="3:8" x14ac:dyDescent="0.45">
      <c r="C320" s="43"/>
      <c r="D320" s="43"/>
      <c r="E320" s="43"/>
      <c r="H320" s="43"/>
    </row>
    <row r="321" spans="3:8" x14ac:dyDescent="0.45">
      <c r="C321" s="43"/>
      <c r="D321" s="43"/>
      <c r="E321" s="43"/>
      <c r="H321" s="43"/>
    </row>
    <row r="322" spans="3:8" x14ac:dyDescent="0.45">
      <c r="C322" s="43"/>
      <c r="D322" s="43"/>
      <c r="E322" s="43"/>
      <c r="H322" s="43"/>
    </row>
    <row r="323" spans="3:8" x14ac:dyDescent="0.45">
      <c r="C323" s="43"/>
      <c r="D323" s="43"/>
      <c r="E323" s="43"/>
      <c r="H323" s="43"/>
    </row>
    <row r="324" spans="3:8" x14ac:dyDescent="0.45">
      <c r="C324" s="43"/>
      <c r="D324" s="43"/>
      <c r="E324" s="43"/>
      <c r="H324" s="43"/>
    </row>
    <row r="325" spans="3:8" x14ac:dyDescent="0.45">
      <c r="C325" s="43"/>
      <c r="D325" s="43"/>
      <c r="E325" s="43"/>
      <c r="H325" s="43"/>
    </row>
    <row r="326" spans="3:8" x14ac:dyDescent="0.45">
      <c r="C326" s="43"/>
      <c r="D326" s="43"/>
      <c r="E326" s="43"/>
      <c r="H326" s="43"/>
    </row>
    <row r="327" spans="3:8" x14ac:dyDescent="0.45">
      <c r="C327" s="43"/>
      <c r="D327" s="43"/>
      <c r="E327" s="43"/>
      <c r="H327" s="43"/>
    </row>
    <row r="328" spans="3:8" x14ac:dyDescent="0.45">
      <c r="C328" s="43"/>
      <c r="D328" s="43"/>
      <c r="E328" s="43"/>
      <c r="H328" s="43"/>
    </row>
    <row r="329" spans="3:8" x14ac:dyDescent="0.45">
      <c r="C329" s="43"/>
      <c r="D329" s="43"/>
      <c r="E329" s="43"/>
      <c r="H329" s="43"/>
    </row>
    <row r="330" spans="3:8" x14ac:dyDescent="0.45">
      <c r="C330" s="43"/>
      <c r="D330" s="43"/>
      <c r="E330" s="43"/>
      <c r="H330" s="43"/>
    </row>
    <row r="331" spans="3:8" x14ac:dyDescent="0.45">
      <c r="C331" s="43"/>
      <c r="D331" s="43"/>
      <c r="E331" s="43"/>
      <c r="H331" s="43"/>
    </row>
    <row r="332" spans="3:8" x14ac:dyDescent="0.45">
      <c r="C332" s="43"/>
      <c r="D332" s="43"/>
      <c r="E332" s="43"/>
      <c r="H332" s="43"/>
    </row>
    <row r="333" spans="3:8" x14ac:dyDescent="0.45">
      <c r="C333" s="43"/>
      <c r="D333" s="43"/>
      <c r="E333" s="43"/>
      <c r="H333" s="43"/>
    </row>
    <row r="334" spans="3:8" x14ac:dyDescent="0.45">
      <c r="C334" s="43"/>
      <c r="D334" s="43"/>
      <c r="E334" s="43"/>
      <c r="H334" s="43"/>
    </row>
    <row r="335" spans="3:8" x14ac:dyDescent="0.45">
      <c r="C335" s="43"/>
      <c r="D335" s="43"/>
      <c r="E335" s="43"/>
      <c r="H335" s="43"/>
    </row>
    <row r="336" spans="3:8" x14ac:dyDescent="0.45">
      <c r="C336" s="43"/>
      <c r="D336" s="43"/>
      <c r="E336" s="43"/>
      <c r="H336" s="43"/>
    </row>
    <row r="337" spans="3:8" x14ac:dyDescent="0.45">
      <c r="C337" s="43"/>
      <c r="D337" s="43"/>
      <c r="E337" s="43"/>
      <c r="H337" s="43"/>
    </row>
    <row r="338" spans="3:8" x14ac:dyDescent="0.45">
      <c r="C338" s="43"/>
      <c r="D338" s="43"/>
      <c r="E338" s="43"/>
      <c r="H338" s="43"/>
    </row>
    <row r="339" spans="3:8" x14ac:dyDescent="0.45">
      <c r="C339" s="43"/>
      <c r="D339" s="43"/>
      <c r="E339" s="43"/>
      <c r="H339" s="43"/>
    </row>
    <row r="340" spans="3:8" x14ac:dyDescent="0.45">
      <c r="C340" s="43"/>
      <c r="D340" s="43"/>
      <c r="E340" s="43"/>
      <c r="H340" s="43"/>
    </row>
    <row r="341" spans="3:8" x14ac:dyDescent="0.45">
      <c r="C341" s="43"/>
      <c r="D341" s="43"/>
      <c r="E341" s="43"/>
      <c r="H341" s="43"/>
    </row>
    <row r="342" spans="3:8" x14ac:dyDescent="0.45">
      <c r="C342" s="43"/>
      <c r="D342" s="43"/>
      <c r="E342" s="43"/>
      <c r="H342" s="43"/>
    </row>
    <row r="343" spans="3:8" x14ac:dyDescent="0.45">
      <c r="C343" s="43"/>
      <c r="D343" s="43"/>
      <c r="E343" s="43"/>
      <c r="H343" s="43"/>
    </row>
    <row r="344" spans="3:8" x14ac:dyDescent="0.45">
      <c r="C344" s="43"/>
      <c r="D344" s="43"/>
      <c r="E344" s="43"/>
      <c r="H344" s="43"/>
    </row>
    <row r="345" spans="3:8" x14ac:dyDescent="0.45">
      <c r="C345" s="43"/>
      <c r="D345" s="43"/>
      <c r="E345" s="43"/>
      <c r="H345" s="43"/>
    </row>
    <row r="346" spans="3:8" x14ac:dyDescent="0.45">
      <c r="C346" s="43"/>
      <c r="D346" s="43"/>
      <c r="E346" s="43"/>
      <c r="H346" s="43"/>
    </row>
    <row r="347" spans="3:8" x14ac:dyDescent="0.45">
      <c r="C347" s="43"/>
      <c r="D347" s="43"/>
      <c r="E347" s="43"/>
      <c r="H347" s="43"/>
    </row>
    <row r="348" spans="3:8" x14ac:dyDescent="0.45">
      <c r="C348" s="43"/>
      <c r="D348" s="43"/>
      <c r="E348" s="43"/>
      <c r="H348" s="43"/>
    </row>
    <row r="349" spans="3:8" x14ac:dyDescent="0.45">
      <c r="C349" s="43"/>
      <c r="D349" s="43"/>
      <c r="E349" s="43"/>
      <c r="H349" s="43"/>
    </row>
    <row r="350" spans="3:8" x14ac:dyDescent="0.45">
      <c r="C350" s="43"/>
      <c r="D350" s="43"/>
      <c r="E350" s="43"/>
      <c r="H350" s="43"/>
    </row>
    <row r="351" spans="3:8" x14ac:dyDescent="0.45">
      <c r="C351" s="43"/>
      <c r="D351" s="43"/>
      <c r="E351" s="43"/>
      <c r="H351" s="43"/>
    </row>
    <row r="352" spans="3:8" x14ac:dyDescent="0.45">
      <c r="C352" s="43"/>
      <c r="D352" s="43"/>
      <c r="E352" s="43"/>
      <c r="H352" s="43"/>
    </row>
    <row r="353" spans="3:8" x14ac:dyDescent="0.45">
      <c r="C353" s="43"/>
      <c r="D353" s="43"/>
      <c r="E353" s="43"/>
      <c r="H353" s="43"/>
    </row>
    <row r="354" spans="3:8" x14ac:dyDescent="0.45">
      <c r="C354" s="43"/>
      <c r="D354" s="43"/>
      <c r="E354" s="43"/>
      <c r="H354" s="43"/>
    </row>
    <row r="355" spans="3:8" x14ac:dyDescent="0.45">
      <c r="C355" s="43"/>
      <c r="D355" s="43"/>
      <c r="E355" s="43"/>
      <c r="H355" s="43"/>
    </row>
    <row r="356" spans="3:8" x14ac:dyDescent="0.45">
      <c r="C356" s="43"/>
      <c r="D356" s="43"/>
      <c r="E356" s="43"/>
      <c r="H356" s="43"/>
    </row>
    <row r="357" spans="3:8" x14ac:dyDescent="0.45">
      <c r="C357" s="43"/>
      <c r="D357" s="43"/>
      <c r="E357" s="43"/>
      <c r="H357" s="43"/>
    </row>
    <row r="358" spans="3:8" x14ac:dyDescent="0.45">
      <c r="C358" s="43"/>
      <c r="D358" s="43"/>
      <c r="E358" s="43"/>
      <c r="H358" s="43"/>
    </row>
    <row r="359" spans="3:8" x14ac:dyDescent="0.45">
      <c r="C359" s="43"/>
      <c r="D359" s="43"/>
      <c r="E359" s="43"/>
      <c r="H359" s="43"/>
    </row>
    <row r="360" spans="3:8" x14ac:dyDescent="0.45">
      <c r="C360" s="43"/>
      <c r="D360" s="43"/>
      <c r="E360" s="43"/>
      <c r="H360" s="43"/>
    </row>
    <row r="361" spans="3:8" x14ac:dyDescent="0.45">
      <c r="C361" s="43"/>
      <c r="D361" s="43"/>
      <c r="E361" s="43"/>
      <c r="H361" s="43"/>
    </row>
    <row r="362" spans="3:8" x14ac:dyDescent="0.45">
      <c r="C362" s="43"/>
      <c r="D362" s="43"/>
      <c r="E362" s="43"/>
      <c r="H362" s="43"/>
    </row>
    <row r="363" spans="3:8" x14ac:dyDescent="0.45">
      <c r="C363" s="43"/>
      <c r="D363" s="43"/>
      <c r="E363" s="43"/>
      <c r="H363" s="43"/>
    </row>
    <row r="364" spans="3:8" x14ac:dyDescent="0.45">
      <c r="C364" s="43"/>
      <c r="D364" s="43"/>
      <c r="E364" s="43"/>
      <c r="H364" s="43"/>
    </row>
    <row r="365" spans="3:8" x14ac:dyDescent="0.45">
      <c r="C365" s="43"/>
      <c r="D365" s="43"/>
      <c r="E365" s="43"/>
      <c r="H365" s="43"/>
    </row>
    <row r="366" spans="3:8" x14ac:dyDescent="0.45">
      <c r="C366" s="43"/>
      <c r="D366" s="43"/>
      <c r="E366" s="43"/>
      <c r="H366" s="43"/>
    </row>
    <row r="367" spans="3:8" x14ac:dyDescent="0.45">
      <c r="C367" s="43"/>
      <c r="D367" s="43"/>
      <c r="E367" s="43"/>
      <c r="H367" s="43"/>
    </row>
    <row r="368" spans="3:8" x14ac:dyDescent="0.45">
      <c r="C368" s="43"/>
      <c r="D368" s="43"/>
      <c r="E368" s="43"/>
      <c r="H368" s="43"/>
    </row>
    <row r="369" spans="3:8" x14ac:dyDescent="0.45">
      <c r="C369" s="43"/>
      <c r="D369" s="43"/>
      <c r="E369" s="43"/>
      <c r="H369" s="43"/>
    </row>
    <row r="370" spans="3:8" x14ac:dyDescent="0.45">
      <c r="C370" s="43"/>
      <c r="D370" s="43"/>
      <c r="E370" s="43"/>
      <c r="H370" s="43"/>
    </row>
    <row r="371" spans="3:8" x14ac:dyDescent="0.45">
      <c r="C371" s="43"/>
      <c r="D371" s="43"/>
      <c r="E371" s="43"/>
      <c r="H371" s="43"/>
    </row>
    <row r="372" spans="3:8" x14ac:dyDescent="0.45">
      <c r="C372" s="43"/>
      <c r="D372" s="43"/>
      <c r="E372" s="43"/>
      <c r="H372" s="43"/>
    </row>
    <row r="373" spans="3:8" x14ac:dyDescent="0.45">
      <c r="C373" s="43"/>
      <c r="D373" s="43"/>
      <c r="E373" s="43"/>
      <c r="H373" s="43"/>
    </row>
    <row r="374" spans="3:8" x14ac:dyDescent="0.45">
      <c r="C374" s="43"/>
      <c r="D374" s="43"/>
      <c r="E374" s="43"/>
      <c r="H374" s="43"/>
    </row>
    <row r="375" spans="3:8" x14ac:dyDescent="0.45">
      <c r="C375" s="43"/>
      <c r="D375" s="43"/>
      <c r="E375" s="43"/>
      <c r="H375" s="43"/>
    </row>
    <row r="376" spans="3:8" x14ac:dyDescent="0.45">
      <c r="C376" s="43"/>
      <c r="D376" s="43"/>
      <c r="E376" s="43"/>
      <c r="H376" s="43"/>
    </row>
    <row r="377" spans="3:8" x14ac:dyDescent="0.45">
      <c r="C377" s="43"/>
      <c r="D377" s="43"/>
      <c r="E377" s="43"/>
      <c r="H377" s="43"/>
    </row>
    <row r="378" spans="3:8" x14ac:dyDescent="0.45">
      <c r="C378" s="43"/>
      <c r="D378" s="43"/>
      <c r="E378" s="43"/>
      <c r="H378" s="43"/>
    </row>
    <row r="379" spans="3:8" x14ac:dyDescent="0.45">
      <c r="C379" s="43"/>
      <c r="D379" s="43"/>
      <c r="E379" s="43"/>
      <c r="H379" s="43"/>
    </row>
    <row r="380" spans="3:8" x14ac:dyDescent="0.45">
      <c r="C380" s="43"/>
      <c r="D380" s="43"/>
      <c r="E380" s="43"/>
      <c r="H380" s="43"/>
    </row>
    <row r="381" spans="3:8" x14ac:dyDescent="0.45">
      <c r="C381" s="43"/>
      <c r="D381" s="43"/>
      <c r="E381" s="43"/>
      <c r="H381" s="43"/>
    </row>
    <row r="382" spans="3:8" x14ac:dyDescent="0.45">
      <c r="C382" s="43"/>
      <c r="D382" s="43"/>
      <c r="E382" s="43"/>
      <c r="H382" s="43"/>
    </row>
    <row r="383" spans="3:8" x14ac:dyDescent="0.45">
      <c r="C383" s="43"/>
      <c r="D383" s="43"/>
      <c r="E383" s="43"/>
      <c r="H383" s="43"/>
    </row>
    <row r="384" spans="3:8" x14ac:dyDescent="0.45">
      <c r="C384" s="43"/>
      <c r="D384" s="43"/>
      <c r="E384" s="43"/>
      <c r="H384" s="43"/>
    </row>
    <row r="385" spans="3:8" x14ac:dyDescent="0.45">
      <c r="C385" s="43"/>
      <c r="D385" s="43"/>
      <c r="E385" s="43"/>
      <c r="H385" s="43"/>
    </row>
    <row r="386" spans="3:8" x14ac:dyDescent="0.45">
      <c r="C386" s="43"/>
      <c r="D386" s="43"/>
      <c r="E386" s="43"/>
      <c r="H386" s="43"/>
    </row>
    <row r="387" spans="3:8" x14ac:dyDescent="0.45">
      <c r="C387" s="43"/>
      <c r="D387" s="43"/>
      <c r="E387" s="43"/>
      <c r="H387" s="43"/>
    </row>
    <row r="388" spans="3:8" x14ac:dyDescent="0.45">
      <c r="C388" s="43"/>
      <c r="D388" s="43"/>
      <c r="E388" s="43"/>
      <c r="H388" s="43"/>
    </row>
    <row r="389" spans="3:8" x14ac:dyDescent="0.45">
      <c r="C389" s="43"/>
      <c r="D389" s="43"/>
      <c r="E389" s="43"/>
      <c r="H389" s="43"/>
    </row>
    <row r="390" spans="3:8" x14ac:dyDescent="0.45">
      <c r="C390" s="43"/>
      <c r="D390" s="43"/>
      <c r="E390" s="43"/>
      <c r="H390" s="43"/>
    </row>
    <row r="391" spans="3:8" x14ac:dyDescent="0.45">
      <c r="C391" s="43"/>
      <c r="D391" s="43"/>
      <c r="E391" s="43"/>
      <c r="H391" s="43"/>
    </row>
    <row r="392" spans="3:8" x14ac:dyDescent="0.45">
      <c r="C392" s="43"/>
      <c r="D392" s="43"/>
      <c r="E392" s="43"/>
      <c r="H392" s="43"/>
    </row>
    <row r="393" spans="3:8" x14ac:dyDescent="0.45">
      <c r="C393" s="43"/>
      <c r="D393" s="43"/>
      <c r="E393" s="43"/>
      <c r="H393" s="43"/>
    </row>
    <row r="394" spans="3:8" x14ac:dyDescent="0.45">
      <c r="C394" s="43"/>
      <c r="D394" s="43"/>
      <c r="E394" s="43"/>
      <c r="H394" s="43"/>
    </row>
    <row r="395" spans="3:8" x14ac:dyDescent="0.45">
      <c r="C395" s="43"/>
      <c r="D395" s="43"/>
      <c r="E395" s="43"/>
      <c r="H395" s="43"/>
    </row>
    <row r="396" spans="3:8" x14ac:dyDescent="0.45">
      <c r="C396" s="43"/>
      <c r="D396" s="43"/>
      <c r="E396" s="43"/>
      <c r="H396" s="43"/>
    </row>
    <row r="397" spans="3:8" x14ac:dyDescent="0.45">
      <c r="C397" s="43"/>
      <c r="D397" s="43"/>
      <c r="E397" s="43"/>
      <c r="H397" s="43"/>
    </row>
    <row r="398" spans="3:8" x14ac:dyDescent="0.45">
      <c r="C398" s="43"/>
      <c r="D398" s="43"/>
      <c r="E398" s="43"/>
      <c r="H398" s="43"/>
    </row>
    <row r="399" spans="3:8" x14ac:dyDescent="0.45">
      <c r="C399" s="43"/>
      <c r="D399" s="43"/>
      <c r="E399" s="43"/>
      <c r="H399" s="43"/>
    </row>
    <row r="400" spans="3:8" x14ac:dyDescent="0.45">
      <c r="C400" s="43"/>
      <c r="D400" s="43"/>
      <c r="E400" s="43"/>
      <c r="H400" s="43"/>
    </row>
    <row r="401" spans="3:8" x14ac:dyDescent="0.45">
      <c r="C401" s="43"/>
      <c r="D401" s="43"/>
      <c r="E401" s="43"/>
      <c r="H401" s="43"/>
    </row>
    <row r="402" spans="3:8" x14ac:dyDescent="0.45">
      <c r="C402" s="43"/>
      <c r="D402" s="43"/>
      <c r="E402" s="43"/>
      <c r="H402" s="43"/>
    </row>
    <row r="403" spans="3:8" x14ac:dyDescent="0.45">
      <c r="C403" s="43"/>
      <c r="D403" s="43"/>
      <c r="E403" s="43"/>
      <c r="H403" s="43"/>
    </row>
    <row r="404" spans="3:8" x14ac:dyDescent="0.45">
      <c r="C404" s="43"/>
      <c r="D404" s="43"/>
      <c r="E404" s="43"/>
      <c r="H404" s="43"/>
    </row>
    <row r="405" spans="3:8" x14ac:dyDescent="0.45">
      <c r="C405" s="43"/>
      <c r="D405" s="43"/>
      <c r="E405" s="43"/>
      <c r="H405" s="43"/>
    </row>
    <row r="406" spans="3:8" x14ac:dyDescent="0.45">
      <c r="C406" s="43"/>
      <c r="D406" s="43"/>
      <c r="E406" s="43"/>
      <c r="H406" s="43"/>
    </row>
    <row r="407" spans="3:8" x14ac:dyDescent="0.45">
      <c r="C407" s="43"/>
      <c r="D407" s="43"/>
      <c r="E407" s="43"/>
      <c r="H407" s="43"/>
    </row>
    <row r="408" spans="3:8" x14ac:dyDescent="0.45">
      <c r="C408" s="43"/>
      <c r="D408" s="43"/>
      <c r="E408" s="43"/>
      <c r="H408" s="43"/>
    </row>
    <row r="409" spans="3:8" x14ac:dyDescent="0.45">
      <c r="C409" s="43"/>
      <c r="D409" s="43"/>
      <c r="E409" s="43"/>
      <c r="H409" s="43"/>
    </row>
    <row r="410" spans="3:8" x14ac:dyDescent="0.45">
      <c r="C410" s="43"/>
      <c r="D410" s="43"/>
      <c r="E410" s="43"/>
      <c r="H410" s="43"/>
    </row>
    <row r="411" spans="3:8" x14ac:dyDescent="0.45">
      <c r="C411" s="43"/>
      <c r="D411" s="43"/>
      <c r="E411" s="43"/>
      <c r="H411" s="43"/>
    </row>
    <row r="412" spans="3:8" x14ac:dyDescent="0.45">
      <c r="C412" s="43"/>
      <c r="D412" s="43"/>
      <c r="E412" s="43"/>
      <c r="H412" s="43"/>
    </row>
    <row r="413" spans="3:8" x14ac:dyDescent="0.45">
      <c r="C413" s="43"/>
      <c r="D413" s="43"/>
      <c r="E413" s="43"/>
      <c r="H413" s="43"/>
    </row>
    <row r="414" spans="3:8" x14ac:dyDescent="0.45">
      <c r="C414" s="43"/>
      <c r="D414" s="43"/>
      <c r="E414" s="43"/>
      <c r="H414" s="43"/>
    </row>
    <row r="415" spans="3:8" x14ac:dyDescent="0.45">
      <c r="C415" s="43"/>
      <c r="D415" s="43"/>
      <c r="E415" s="43"/>
      <c r="H415" s="43"/>
    </row>
    <row r="416" spans="3:8" x14ac:dyDescent="0.45">
      <c r="C416" s="43"/>
      <c r="D416" s="43"/>
      <c r="E416" s="43"/>
      <c r="H416" s="43"/>
    </row>
    <row r="417" spans="3:8" x14ac:dyDescent="0.45">
      <c r="C417" s="43"/>
      <c r="D417" s="43"/>
      <c r="E417" s="43"/>
      <c r="H417" s="43"/>
    </row>
    <row r="418" spans="3:8" x14ac:dyDescent="0.45">
      <c r="C418" s="43"/>
      <c r="D418" s="43"/>
      <c r="E418" s="43"/>
      <c r="H418" s="43"/>
    </row>
    <row r="419" spans="3:8" x14ac:dyDescent="0.45">
      <c r="C419" s="43"/>
      <c r="D419" s="43"/>
      <c r="E419" s="43"/>
      <c r="H419" s="43"/>
    </row>
    <row r="420" spans="3:8" x14ac:dyDescent="0.45">
      <c r="C420" s="43"/>
      <c r="D420" s="43"/>
      <c r="E420" s="43"/>
      <c r="H420" s="43"/>
    </row>
    <row r="421" spans="3:8" x14ac:dyDescent="0.45">
      <c r="C421" s="43"/>
      <c r="D421" s="43"/>
      <c r="E421" s="43"/>
      <c r="H421" s="43"/>
    </row>
    <row r="422" spans="3:8" x14ac:dyDescent="0.45">
      <c r="C422" s="43"/>
      <c r="D422" s="43"/>
      <c r="E422" s="43"/>
      <c r="H422" s="43"/>
    </row>
    <row r="423" spans="3:8" x14ac:dyDescent="0.45">
      <c r="C423" s="43"/>
      <c r="D423" s="43"/>
      <c r="E423" s="43"/>
      <c r="H423" s="43"/>
    </row>
    <row r="424" spans="3:8" x14ac:dyDescent="0.45">
      <c r="C424" s="43"/>
      <c r="D424" s="43"/>
      <c r="E424" s="43"/>
      <c r="H424" s="43"/>
    </row>
    <row r="425" spans="3:8" x14ac:dyDescent="0.45">
      <c r="C425" s="43"/>
      <c r="D425" s="43"/>
      <c r="E425" s="43"/>
      <c r="H425" s="43"/>
    </row>
    <row r="426" spans="3:8" x14ac:dyDescent="0.45">
      <c r="C426" s="43"/>
      <c r="D426" s="43"/>
      <c r="E426" s="43"/>
      <c r="H426" s="43"/>
    </row>
    <row r="427" spans="3:8" x14ac:dyDescent="0.45">
      <c r="C427" s="43"/>
      <c r="D427" s="43"/>
      <c r="E427" s="43"/>
      <c r="H427" s="43"/>
    </row>
    <row r="428" spans="3:8" x14ac:dyDescent="0.45">
      <c r="C428" s="43"/>
      <c r="D428" s="43"/>
      <c r="E428" s="43"/>
      <c r="H428" s="43"/>
    </row>
    <row r="429" spans="3:8" x14ac:dyDescent="0.45">
      <c r="C429" s="43"/>
      <c r="D429" s="43"/>
      <c r="E429" s="43"/>
      <c r="H429" s="43"/>
    </row>
    <row r="430" spans="3:8" x14ac:dyDescent="0.45">
      <c r="C430" s="43"/>
      <c r="D430" s="43"/>
      <c r="E430" s="43"/>
      <c r="H430" s="43"/>
    </row>
    <row r="431" spans="3:8" x14ac:dyDescent="0.45">
      <c r="C431" s="43"/>
      <c r="D431" s="43"/>
      <c r="E431" s="43"/>
      <c r="H431" s="43"/>
    </row>
    <row r="432" spans="3:8" x14ac:dyDescent="0.45">
      <c r="C432" s="43"/>
      <c r="D432" s="43"/>
      <c r="E432" s="43"/>
      <c r="H432" s="43"/>
    </row>
    <row r="433" spans="3:8" x14ac:dyDescent="0.45">
      <c r="C433" s="43"/>
      <c r="D433" s="43"/>
      <c r="E433" s="43"/>
      <c r="H433" s="43"/>
    </row>
    <row r="434" spans="3:8" x14ac:dyDescent="0.45">
      <c r="C434" s="43"/>
      <c r="D434" s="43"/>
      <c r="E434" s="43"/>
      <c r="H434" s="43"/>
    </row>
    <row r="435" spans="3:8" x14ac:dyDescent="0.45">
      <c r="C435" s="43"/>
      <c r="D435" s="43"/>
      <c r="E435" s="43"/>
      <c r="H435" s="43"/>
    </row>
    <row r="436" spans="3:8" x14ac:dyDescent="0.45">
      <c r="C436" s="43"/>
      <c r="D436" s="43"/>
      <c r="E436" s="43"/>
      <c r="H436" s="43"/>
    </row>
    <row r="437" spans="3:8" x14ac:dyDescent="0.45">
      <c r="C437" s="43"/>
      <c r="D437" s="43"/>
      <c r="E437" s="43"/>
      <c r="H437" s="43"/>
    </row>
    <row r="438" spans="3:8" x14ac:dyDescent="0.45">
      <c r="C438" s="43"/>
      <c r="D438" s="43"/>
      <c r="E438" s="43"/>
      <c r="H438" s="43"/>
    </row>
    <row r="439" spans="3:8" x14ac:dyDescent="0.45">
      <c r="C439" s="43"/>
      <c r="D439" s="43"/>
      <c r="E439" s="43"/>
      <c r="H439" s="43"/>
    </row>
    <row r="440" spans="3:8" x14ac:dyDescent="0.45">
      <c r="C440" s="43"/>
      <c r="D440" s="43"/>
      <c r="E440" s="43"/>
      <c r="H440" s="43"/>
    </row>
    <row r="441" spans="3:8" x14ac:dyDescent="0.45">
      <c r="C441" s="43"/>
      <c r="D441" s="43"/>
      <c r="E441" s="43"/>
      <c r="H441" s="43"/>
    </row>
    <row r="442" spans="3:8" x14ac:dyDescent="0.45">
      <c r="C442" s="43"/>
      <c r="D442" s="43"/>
      <c r="E442" s="43"/>
      <c r="H442" s="43"/>
    </row>
    <row r="443" spans="3:8" x14ac:dyDescent="0.45">
      <c r="C443" s="43"/>
      <c r="D443" s="43"/>
      <c r="E443" s="43"/>
      <c r="H443" s="43"/>
    </row>
    <row r="444" spans="3:8" x14ac:dyDescent="0.45">
      <c r="C444" s="43"/>
      <c r="D444" s="43"/>
      <c r="E444" s="43"/>
      <c r="H444" s="43"/>
    </row>
    <row r="445" spans="3:8" x14ac:dyDescent="0.45">
      <c r="C445" s="43"/>
      <c r="D445" s="43"/>
      <c r="E445" s="43"/>
      <c r="H445" s="43"/>
    </row>
    <row r="446" spans="3:8" x14ac:dyDescent="0.45">
      <c r="C446" s="43"/>
      <c r="D446" s="43"/>
      <c r="E446" s="43"/>
      <c r="H446" s="43"/>
    </row>
    <row r="447" spans="3:8" x14ac:dyDescent="0.45">
      <c r="C447" s="43"/>
      <c r="D447" s="43"/>
      <c r="E447" s="43"/>
      <c r="H447" s="43"/>
    </row>
    <row r="448" spans="3:8" x14ac:dyDescent="0.45">
      <c r="C448" s="43"/>
      <c r="D448" s="43"/>
      <c r="E448" s="43"/>
      <c r="H448" s="43"/>
    </row>
    <row r="449" spans="3:8" x14ac:dyDescent="0.45">
      <c r="C449" s="43"/>
      <c r="D449" s="43"/>
      <c r="E449" s="43"/>
      <c r="H449" s="43"/>
    </row>
    <row r="450" spans="3:8" x14ac:dyDescent="0.45">
      <c r="C450" s="43"/>
      <c r="D450" s="43"/>
      <c r="E450" s="43"/>
      <c r="H450" s="43"/>
    </row>
    <row r="451" spans="3:8" x14ac:dyDescent="0.45">
      <c r="C451" s="43"/>
      <c r="D451" s="43"/>
      <c r="E451" s="43"/>
      <c r="H451" s="43"/>
    </row>
    <row r="452" spans="3:8" x14ac:dyDescent="0.45">
      <c r="C452" s="43"/>
      <c r="D452" s="43"/>
      <c r="E452" s="43"/>
      <c r="H452" s="43"/>
    </row>
    <row r="453" spans="3:8" x14ac:dyDescent="0.45">
      <c r="C453" s="43"/>
      <c r="D453" s="43"/>
      <c r="E453" s="43"/>
      <c r="H453" s="43"/>
    </row>
    <row r="454" spans="3:8" x14ac:dyDescent="0.45">
      <c r="C454" s="43"/>
      <c r="D454" s="43"/>
      <c r="E454" s="43"/>
      <c r="H454" s="43"/>
    </row>
    <row r="455" spans="3:8" x14ac:dyDescent="0.45">
      <c r="C455" s="43"/>
      <c r="D455" s="43"/>
      <c r="E455" s="43"/>
      <c r="H455" s="43"/>
    </row>
    <row r="456" spans="3:8" x14ac:dyDescent="0.45">
      <c r="C456" s="43"/>
      <c r="D456" s="43"/>
      <c r="E456" s="43"/>
      <c r="H456" s="43"/>
    </row>
    <row r="457" spans="3:8" x14ac:dyDescent="0.45">
      <c r="C457" s="43"/>
      <c r="D457" s="43"/>
      <c r="E457" s="43"/>
      <c r="H457" s="43"/>
    </row>
    <row r="458" spans="3:8" x14ac:dyDescent="0.45">
      <c r="C458" s="43"/>
      <c r="D458" s="43"/>
      <c r="E458" s="43"/>
      <c r="H458" s="43"/>
    </row>
    <row r="459" spans="3:8" x14ac:dyDescent="0.45">
      <c r="C459" s="43"/>
      <c r="D459" s="43"/>
      <c r="E459" s="43"/>
      <c r="H459" s="43"/>
    </row>
    <row r="460" spans="3:8" x14ac:dyDescent="0.45">
      <c r="C460" s="43"/>
      <c r="D460" s="43"/>
      <c r="E460" s="43"/>
      <c r="H460" s="43"/>
    </row>
    <row r="461" spans="3:8" x14ac:dyDescent="0.45">
      <c r="C461" s="43"/>
      <c r="D461" s="43"/>
      <c r="E461" s="43"/>
      <c r="H461" s="43"/>
    </row>
    <row r="462" spans="3:8" x14ac:dyDescent="0.45">
      <c r="C462" s="43"/>
      <c r="D462" s="43"/>
      <c r="E462" s="43"/>
      <c r="H462" s="43"/>
    </row>
    <row r="463" spans="3:8" x14ac:dyDescent="0.45">
      <c r="C463" s="43"/>
      <c r="D463" s="43"/>
      <c r="E463" s="43"/>
      <c r="H463" s="43"/>
    </row>
    <row r="464" spans="3:8" x14ac:dyDescent="0.45">
      <c r="C464" s="43"/>
      <c r="D464" s="43"/>
      <c r="E464" s="43"/>
      <c r="H464" s="43"/>
    </row>
    <row r="465" spans="3:8" x14ac:dyDescent="0.45">
      <c r="C465" s="43"/>
      <c r="D465" s="43"/>
      <c r="E465" s="43"/>
      <c r="H465" s="43"/>
    </row>
    <row r="466" spans="3:8" x14ac:dyDescent="0.45">
      <c r="C466" s="43"/>
      <c r="D466" s="43"/>
      <c r="E466" s="43"/>
      <c r="H466" s="43"/>
    </row>
    <row r="467" spans="3:8" x14ac:dyDescent="0.45">
      <c r="C467" s="43"/>
      <c r="D467" s="43"/>
      <c r="E467" s="43"/>
      <c r="H467" s="43"/>
    </row>
    <row r="468" spans="3:8" x14ac:dyDescent="0.45">
      <c r="C468" s="43"/>
      <c r="D468" s="43"/>
      <c r="E468" s="43"/>
      <c r="H468" s="43"/>
    </row>
    <row r="469" spans="3:8" x14ac:dyDescent="0.45">
      <c r="C469" s="43"/>
      <c r="D469" s="43"/>
      <c r="E469" s="43"/>
      <c r="H469" s="43"/>
    </row>
    <row r="470" spans="3:8" x14ac:dyDescent="0.45">
      <c r="C470" s="43"/>
      <c r="D470" s="43"/>
      <c r="E470" s="43"/>
      <c r="H470" s="43"/>
    </row>
    <row r="471" spans="3:8" x14ac:dyDescent="0.45">
      <c r="C471" s="43"/>
      <c r="D471" s="43"/>
      <c r="E471" s="43"/>
      <c r="H471" s="43"/>
    </row>
    <row r="472" spans="3:8" x14ac:dyDescent="0.45">
      <c r="C472" s="43"/>
      <c r="D472" s="43"/>
      <c r="E472" s="43"/>
      <c r="H472" s="43"/>
    </row>
    <row r="473" spans="3:8" x14ac:dyDescent="0.45">
      <c r="C473" s="43"/>
      <c r="D473" s="43"/>
      <c r="E473" s="43"/>
      <c r="H473" s="43"/>
    </row>
    <row r="474" spans="3:8" x14ac:dyDescent="0.45">
      <c r="C474" s="43"/>
      <c r="D474" s="43"/>
      <c r="E474" s="43"/>
      <c r="H474" s="43"/>
    </row>
    <row r="475" spans="3:8" x14ac:dyDescent="0.45">
      <c r="C475" s="43"/>
      <c r="D475" s="43"/>
      <c r="E475" s="43"/>
      <c r="H475" s="43"/>
    </row>
    <row r="476" spans="3:8" x14ac:dyDescent="0.45">
      <c r="C476" s="43"/>
      <c r="D476" s="43"/>
      <c r="E476" s="43"/>
      <c r="H476" s="43"/>
    </row>
    <row r="477" spans="3:8" x14ac:dyDescent="0.45">
      <c r="C477" s="43"/>
      <c r="D477" s="43"/>
      <c r="E477" s="43"/>
      <c r="H477" s="43"/>
    </row>
    <row r="478" spans="3:8" x14ac:dyDescent="0.45">
      <c r="C478" s="43"/>
      <c r="D478" s="43"/>
      <c r="E478" s="43"/>
      <c r="H478" s="43"/>
    </row>
    <row r="479" spans="3:8" x14ac:dyDescent="0.45">
      <c r="C479" s="43"/>
      <c r="D479" s="43"/>
      <c r="E479" s="43"/>
      <c r="H479" s="43"/>
    </row>
    <row r="480" spans="3:8" x14ac:dyDescent="0.45">
      <c r="C480" s="43"/>
      <c r="D480" s="43"/>
      <c r="E480" s="43"/>
      <c r="H480" s="43"/>
    </row>
    <row r="481" spans="3:8" x14ac:dyDescent="0.45">
      <c r="C481" s="43"/>
      <c r="D481" s="43"/>
      <c r="E481" s="43"/>
      <c r="H481" s="43"/>
    </row>
    <row r="482" spans="3:8" x14ac:dyDescent="0.45">
      <c r="C482" s="43"/>
      <c r="D482" s="43"/>
      <c r="E482" s="43"/>
      <c r="H482" s="43"/>
    </row>
    <row r="483" spans="3:8" x14ac:dyDescent="0.45">
      <c r="C483" s="43"/>
      <c r="D483" s="43"/>
      <c r="E483" s="43"/>
      <c r="H483" s="43"/>
    </row>
    <row r="484" spans="3:8" x14ac:dyDescent="0.45">
      <c r="C484" s="43"/>
      <c r="D484" s="43"/>
      <c r="E484" s="43"/>
      <c r="H484" s="43"/>
    </row>
    <row r="485" spans="3:8" x14ac:dyDescent="0.45">
      <c r="C485" s="43"/>
      <c r="D485" s="43"/>
      <c r="E485" s="43"/>
      <c r="H485" s="43"/>
    </row>
    <row r="486" spans="3:8" x14ac:dyDescent="0.45">
      <c r="C486" s="43"/>
      <c r="D486" s="43"/>
      <c r="E486" s="43"/>
      <c r="H486" s="43"/>
    </row>
    <row r="487" spans="3:8" x14ac:dyDescent="0.45">
      <c r="C487" s="43"/>
      <c r="D487" s="43"/>
      <c r="E487" s="43"/>
      <c r="H487" s="43"/>
    </row>
    <row r="488" spans="3:8" x14ac:dyDescent="0.45">
      <c r="C488" s="43"/>
      <c r="D488" s="43"/>
      <c r="E488" s="43"/>
      <c r="H488" s="43"/>
    </row>
    <row r="489" spans="3:8" x14ac:dyDescent="0.45">
      <c r="C489" s="43"/>
      <c r="D489" s="43"/>
      <c r="E489" s="43"/>
      <c r="H489" s="43"/>
    </row>
    <row r="490" spans="3:8" x14ac:dyDescent="0.45">
      <c r="C490" s="43"/>
      <c r="D490" s="43"/>
      <c r="E490" s="43"/>
      <c r="H490" s="43"/>
    </row>
    <row r="491" spans="3:8" x14ac:dyDescent="0.45">
      <c r="C491" s="43"/>
      <c r="D491" s="43"/>
      <c r="E491" s="43"/>
      <c r="H491" s="43"/>
    </row>
    <row r="492" spans="3:8" x14ac:dyDescent="0.45">
      <c r="C492" s="43"/>
      <c r="D492" s="43"/>
      <c r="E492" s="43"/>
      <c r="H492" s="43"/>
    </row>
    <row r="493" spans="3:8" x14ac:dyDescent="0.45">
      <c r="C493" s="43"/>
      <c r="D493" s="43"/>
      <c r="E493" s="43"/>
      <c r="H493" s="43"/>
    </row>
    <row r="494" spans="3:8" x14ac:dyDescent="0.45">
      <c r="C494" s="43"/>
      <c r="D494" s="43"/>
      <c r="E494" s="43"/>
      <c r="H494" s="43"/>
    </row>
    <row r="495" spans="3:8" x14ac:dyDescent="0.45">
      <c r="C495" s="43"/>
      <c r="D495" s="43"/>
      <c r="E495" s="43"/>
      <c r="H495" s="43"/>
    </row>
    <row r="496" spans="3:8" x14ac:dyDescent="0.45">
      <c r="C496" s="43"/>
      <c r="D496" s="43"/>
      <c r="E496" s="43"/>
      <c r="H496" s="43"/>
    </row>
    <row r="497" spans="3:8" x14ac:dyDescent="0.45">
      <c r="C497" s="43"/>
      <c r="D497" s="43"/>
      <c r="E497" s="43"/>
      <c r="H497" s="43"/>
    </row>
    <row r="498" spans="3:8" x14ac:dyDescent="0.45">
      <c r="C498" s="43"/>
      <c r="D498" s="43"/>
      <c r="E498" s="43"/>
      <c r="H498" s="43"/>
    </row>
    <row r="499" spans="3:8" x14ac:dyDescent="0.45">
      <c r="C499" s="43"/>
      <c r="D499" s="43"/>
      <c r="E499" s="43"/>
      <c r="H499" s="43"/>
    </row>
    <row r="501" spans="3:8" x14ac:dyDescent="0.45">
      <c r="C501" s="43"/>
      <c r="D501" s="43"/>
      <c r="E501" s="43"/>
      <c r="H501" s="43"/>
    </row>
    <row r="502" spans="3:8" x14ac:dyDescent="0.45">
      <c r="C502" s="43"/>
      <c r="D502" s="43"/>
      <c r="E502" s="43"/>
      <c r="H502" s="43"/>
    </row>
    <row r="503" spans="3:8" x14ac:dyDescent="0.45">
      <c r="C503" s="43"/>
      <c r="D503" s="43"/>
      <c r="E503" s="43"/>
      <c r="H503" s="43"/>
    </row>
    <row r="504" spans="3:8" x14ac:dyDescent="0.45">
      <c r="C504" s="43"/>
      <c r="D504" s="43"/>
      <c r="E504" s="43"/>
      <c r="H504" s="43"/>
    </row>
    <row r="505" spans="3:8" x14ac:dyDescent="0.45">
      <c r="C505" s="43"/>
      <c r="D505" s="43"/>
      <c r="E505" s="43"/>
      <c r="H505" s="43"/>
    </row>
    <row r="506" spans="3:8" x14ac:dyDescent="0.45">
      <c r="C506" s="43"/>
      <c r="D506" s="43"/>
      <c r="E506" s="43"/>
      <c r="H506" s="43"/>
    </row>
    <row r="507" spans="3:8" x14ac:dyDescent="0.45">
      <c r="C507" s="43"/>
      <c r="D507" s="43"/>
      <c r="E507" s="43"/>
      <c r="H507" s="43"/>
    </row>
    <row r="508" spans="3:8" x14ac:dyDescent="0.45">
      <c r="C508" s="43"/>
      <c r="D508" s="43"/>
      <c r="E508" s="43"/>
      <c r="H508" s="43"/>
    </row>
    <row r="509" spans="3:8" x14ac:dyDescent="0.45">
      <c r="C509" s="43"/>
      <c r="D509" s="43"/>
      <c r="E509" s="43"/>
      <c r="H509" s="43"/>
    </row>
    <row r="510" spans="3:8" x14ac:dyDescent="0.45">
      <c r="C510" s="43"/>
      <c r="D510" s="43"/>
      <c r="E510" s="43"/>
      <c r="H510" s="43"/>
    </row>
    <row r="511" spans="3:8" x14ac:dyDescent="0.45">
      <c r="C511" s="43"/>
      <c r="D511" s="43"/>
      <c r="E511" s="43"/>
      <c r="H511" s="43"/>
    </row>
    <row r="512" spans="3:8" x14ac:dyDescent="0.45">
      <c r="C512" s="43"/>
      <c r="D512" s="43"/>
      <c r="E512" s="43"/>
      <c r="H512" s="43"/>
    </row>
    <row r="513" spans="3:8" x14ac:dyDescent="0.45">
      <c r="C513" s="43"/>
      <c r="D513" s="43"/>
      <c r="E513" s="43"/>
      <c r="H513" s="43"/>
    </row>
    <row r="514" spans="3:8" x14ac:dyDescent="0.45">
      <c r="C514" s="43"/>
      <c r="D514" s="43"/>
      <c r="E514" s="43"/>
      <c r="H514" s="43"/>
    </row>
    <row r="515" spans="3:8" x14ac:dyDescent="0.45">
      <c r="C515" s="43"/>
      <c r="D515" s="43"/>
      <c r="E515" s="43"/>
      <c r="H515" s="43"/>
    </row>
    <row r="516" spans="3:8" x14ac:dyDescent="0.45">
      <c r="C516" s="43"/>
      <c r="D516" s="43"/>
      <c r="E516" s="43"/>
      <c r="H516" s="43"/>
    </row>
    <row r="517" spans="3:8" x14ac:dyDescent="0.45">
      <c r="C517" s="43"/>
      <c r="D517" s="43"/>
      <c r="E517" s="43"/>
      <c r="H517" s="43"/>
    </row>
    <row r="518" spans="3:8" x14ac:dyDescent="0.45">
      <c r="C518" s="43"/>
      <c r="D518" s="43"/>
      <c r="E518" s="43"/>
      <c r="H518" s="43"/>
    </row>
    <row r="519" spans="3:8" x14ac:dyDescent="0.45">
      <c r="C519" s="43"/>
      <c r="D519" s="43"/>
      <c r="E519" s="43"/>
      <c r="H519" s="43"/>
    </row>
    <row r="520" spans="3:8" x14ac:dyDescent="0.45">
      <c r="C520" s="43"/>
      <c r="D520" s="43"/>
      <c r="E520" s="43"/>
      <c r="H520" s="43"/>
    </row>
    <row r="521" spans="3:8" x14ac:dyDescent="0.45">
      <c r="C521" s="43"/>
      <c r="D521" s="43"/>
      <c r="E521" s="43"/>
      <c r="H521" s="43"/>
    </row>
    <row r="522" spans="3:8" x14ac:dyDescent="0.45">
      <c r="C522" s="43"/>
      <c r="D522" s="43"/>
      <c r="E522" s="43"/>
      <c r="H522" s="43"/>
    </row>
    <row r="523" spans="3:8" x14ac:dyDescent="0.45">
      <c r="C523" s="43"/>
      <c r="D523" s="43"/>
      <c r="E523" s="43"/>
      <c r="H523" s="43"/>
    </row>
    <row r="524" spans="3:8" x14ac:dyDescent="0.45">
      <c r="C524" s="43"/>
      <c r="D524" s="43"/>
      <c r="E524" s="43"/>
      <c r="H524" s="43"/>
    </row>
    <row r="525" spans="3:8" x14ac:dyDescent="0.45">
      <c r="C525" s="43"/>
      <c r="D525" s="43"/>
      <c r="E525" s="43"/>
      <c r="H525" s="43"/>
    </row>
    <row r="526" spans="3:8" x14ac:dyDescent="0.45">
      <c r="C526" s="43"/>
      <c r="D526" s="43"/>
      <c r="E526" s="43"/>
      <c r="H526" s="43"/>
    </row>
    <row r="527" spans="3:8" x14ac:dyDescent="0.45">
      <c r="C527" s="43"/>
      <c r="D527" s="43"/>
      <c r="E527" s="43"/>
      <c r="H527" s="43"/>
    </row>
    <row r="528" spans="3:8" x14ac:dyDescent="0.45">
      <c r="C528" s="43"/>
      <c r="D528" s="43"/>
      <c r="E528" s="43"/>
      <c r="H528" s="43"/>
    </row>
    <row r="529" spans="3:8" x14ac:dyDescent="0.45">
      <c r="C529" s="43"/>
      <c r="D529" s="43"/>
      <c r="E529" s="43"/>
      <c r="H529" s="43"/>
    </row>
    <row r="530" spans="3:8" x14ac:dyDescent="0.45">
      <c r="C530" s="43"/>
      <c r="D530" s="43"/>
      <c r="E530" s="43"/>
      <c r="H530" s="43"/>
    </row>
    <row r="531" spans="3:8" x14ac:dyDescent="0.45">
      <c r="C531" s="43"/>
      <c r="D531" s="43"/>
      <c r="E531" s="43"/>
      <c r="H531" s="43"/>
    </row>
    <row r="532" spans="3:8" x14ac:dyDescent="0.45">
      <c r="C532" s="43"/>
      <c r="D532" s="43"/>
      <c r="E532" s="43"/>
      <c r="H532" s="43"/>
    </row>
    <row r="533" spans="3:8" x14ac:dyDescent="0.45">
      <c r="C533" s="43"/>
      <c r="D533" s="43"/>
      <c r="E533" s="43"/>
      <c r="H533" s="43"/>
    </row>
    <row r="534" spans="3:8" x14ac:dyDescent="0.45">
      <c r="C534" s="43"/>
      <c r="D534" s="43"/>
      <c r="E534" s="43"/>
      <c r="H534" s="43"/>
    </row>
    <row r="535" spans="3:8" x14ac:dyDescent="0.45">
      <c r="C535" s="43"/>
      <c r="D535" s="43"/>
      <c r="E535" s="43"/>
      <c r="H535" s="43"/>
    </row>
    <row r="536" spans="3:8" x14ac:dyDescent="0.45">
      <c r="C536" s="43"/>
      <c r="D536" s="43"/>
      <c r="E536" s="43"/>
      <c r="H536" s="43"/>
    </row>
    <row r="537" spans="3:8" x14ac:dyDescent="0.45">
      <c r="C537" s="43"/>
      <c r="D537" s="43"/>
      <c r="E537" s="43"/>
      <c r="H537" s="43"/>
    </row>
    <row r="538" spans="3:8" x14ac:dyDescent="0.45">
      <c r="C538" s="43"/>
      <c r="D538" s="43"/>
      <c r="E538" s="43"/>
      <c r="H538" s="43"/>
    </row>
    <row r="539" spans="3:8" x14ac:dyDescent="0.45">
      <c r="C539" s="43"/>
      <c r="D539" s="43"/>
      <c r="E539" s="43"/>
      <c r="H539" s="43"/>
    </row>
    <row r="540" spans="3:8" x14ac:dyDescent="0.45">
      <c r="C540" s="43"/>
      <c r="D540" s="43"/>
      <c r="E540" s="43"/>
      <c r="H540" s="43"/>
    </row>
    <row r="541" spans="3:8" x14ac:dyDescent="0.45">
      <c r="C541" s="43"/>
      <c r="D541" s="43"/>
      <c r="E541" s="43"/>
      <c r="H541" s="43"/>
    </row>
    <row r="542" spans="3:8" x14ac:dyDescent="0.45">
      <c r="C542" s="43"/>
      <c r="D542" s="43"/>
      <c r="E542" s="43"/>
      <c r="H542" s="43"/>
    </row>
    <row r="543" spans="3:8" x14ac:dyDescent="0.45">
      <c r="C543" s="43"/>
      <c r="D543" s="43"/>
      <c r="E543" s="43"/>
      <c r="H543" s="43"/>
    </row>
    <row r="544" spans="3:8" x14ac:dyDescent="0.45">
      <c r="C544" s="43"/>
      <c r="D544" s="43"/>
      <c r="E544" s="43"/>
      <c r="H544" s="43"/>
    </row>
    <row r="545" spans="3:8" x14ac:dyDescent="0.45">
      <c r="C545" s="43"/>
      <c r="D545" s="43"/>
      <c r="E545" s="43"/>
      <c r="H545" s="43"/>
    </row>
    <row r="546" spans="3:8" x14ac:dyDescent="0.45">
      <c r="C546" s="43"/>
      <c r="D546" s="43"/>
      <c r="E546" s="43"/>
      <c r="H546" s="43"/>
    </row>
    <row r="547" spans="3:8" x14ac:dyDescent="0.45">
      <c r="C547" s="43"/>
      <c r="D547" s="43"/>
      <c r="E547" s="43"/>
      <c r="H547" s="43"/>
    </row>
    <row r="548" spans="3:8" x14ac:dyDescent="0.45">
      <c r="C548" s="43"/>
      <c r="D548" s="43"/>
      <c r="E548" s="43"/>
      <c r="H548" s="43"/>
    </row>
    <row r="549" spans="3:8" x14ac:dyDescent="0.45">
      <c r="C549" s="43"/>
      <c r="D549" s="43"/>
      <c r="E549" s="43"/>
      <c r="H549" s="43"/>
    </row>
    <row r="550" spans="3:8" x14ac:dyDescent="0.45">
      <c r="C550" s="43"/>
      <c r="D550" s="43"/>
      <c r="E550" s="43"/>
      <c r="H550" s="43"/>
    </row>
    <row r="551" spans="3:8" x14ac:dyDescent="0.45">
      <c r="C551" s="43"/>
      <c r="D551" s="43"/>
      <c r="E551" s="43"/>
      <c r="H551" s="43"/>
    </row>
    <row r="552" spans="3:8" x14ac:dyDescent="0.45">
      <c r="C552" s="43"/>
      <c r="D552" s="43"/>
      <c r="E552" s="43"/>
      <c r="H552" s="43"/>
    </row>
    <row r="553" spans="3:8" x14ac:dyDescent="0.45">
      <c r="C553" s="43"/>
      <c r="D553" s="43"/>
      <c r="E553" s="43"/>
      <c r="H553" s="43"/>
    </row>
    <row r="554" spans="3:8" x14ac:dyDescent="0.45">
      <c r="C554" s="43"/>
      <c r="D554" s="43"/>
      <c r="E554" s="43"/>
      <c r="H554" s="43"/>
    </row>
    <row r="555" spans="3:8" x14ac:dyDescent="0.45">
      <c r="C555" s="43"/>
      <c r="D555" s="43"/>
      <c r="E555" s="43"/>
      <c r="H555" s="43"/>
    </row>
    <row r="556" spans="3:8" x14ac:dyDescent="0.45">
      <c r="C556" s="43"/>
      <c r="D556" s="43"/>
      <c r="E556" s="43"/>
      <c r="H556" s="43"/>
    </row>
    <row r="557" spans="3:8" x14ac:dyDescent="0.45">
      <c r="C557" s="43"/>
      <c r="D557" s="43"/>
      <c r="E557" s="43"/>
      <c r="H557" s="43"/>
    </row>
    <row r="558" spans="3:8" x14ac:dyDescent="0.45">
      <c r="C558" s="43"/>
      <c r="D558" s="43"/>
      <c r="E558" s="43"/>
      <c r="H558" s="43"/>
    </row>
    <row r="559" spans="3:8" x14ac:dyDescent="0.45">
      <c r="C559" s="43"/>
      <c r="D559" s="43"/>
      <c r="E559" s="43"/>
      <c r="H559" s="43"/>
    </row>
    <row r="560" spans="3:8" x14ac:dyDescent="0.45">
      <c r="C560" s="43"/>
      <c r="D560" s="43"/>
      <c r="E560" s="43"/>
      <c r="H560" s="43"/>
    </row>
    <row r="561" spans="3:8" x14ac:dyDescent="0.45">
      <c r="C561" s="43"/>
      <c r="D561" s="43"/>
      <c r="E561" s="43"/>
      <c r="H561" s="43"/>
    </row>
    <row r="562" spans="3:8" x14ac:dyDescent="0.45">
      <c r="C562" s="43"/>
      <c r="D562" s="43"/>
      <c r="E562" s="43"/>
      <c r="H562" s="43"/>
    </row>
    <row r="563" spans="3:8" x14ac:dyDescent="0.45">
      <c r="C563" s="43"/>
      <c r="D563" s="43"/>
      <c r="E563" s="43"/>
      <c r="H563" s="43"/>
    </row>
    <row r="564" spans="3:8" x14ac:dyDescent="0.45">
      <c r="C564" s="43"/>
      <c r="D564" s="43"/>
      <c r="E564" s="43"/>
      <c r="H564" s="43"/>
    </row>
    <row r="565" spans="3:8" x14ac:dyDescent="0.45">
      <c r="C565" s="43"/>
      <c r="D565" s="43"/>
      <c r="E565" s="43"/>
      <c r="H565" s="43"/>
    </row>
    <row r="566" spans="3:8" x14ac:dyDescent="0.45">
      <c r="C566" s="43"/>
      <c r="D566" s="43"/>
      <c r="E566" s="43"/>
      <c r="H566" s="43"/>
    </row>
    <row r="567" spans="3:8" x14ac:dyDescent="0.45">
      <c r="C567" s="43"/>
      <c r="D567" s="43"/>
      <c r="E567" s="43"/>
      <c r="H567" s="43"/>
    </row>
    <row r="568" spans="3:8" x14ac:dyDescent="0.45">
      <c r="C568" s="43"/>
      <c r="D568" s="43"/>
      <c r="E568" s="43"/>
      <c r="H568" s="43"/>
    </row>
    <row r="569" spans="3:8" x14ac:dyDescent="0.45">
      <c r="C569" s="43"/>
      <c r="D569" s="43"/>
      <c r="E569" s="43"/>
      <c r="H569" s="43"/>
    </row>
    <row r="570" spans="3:8" x14ac:dyDescent="0.45">
      <c r="C570" s="43"/>
      <c r="D570" s="43"/>
      <c r="E570" s="43"/>
      <c r="H570" s="43"/>
    </row>
    <row r="571" spans="3:8" x14ac:dyDescent="0.45">
      <c r="C571" s="43"/>
      <c r="D571" s="43"/>
      <c r="E571" s="43"/>
      <c r="H571" s="43"/>
    </row>
    <row r="572" spans="3:8" x14ac:dyDescent="0.45">
      <c r="C572" s="43"/>
      <c r="D572" s="43"/>
      <c r="E572" s="43"/>
      <c r="H572" s="43"/>
    </row>
    <row r="573" spans="3:8" x14ac:dyDescent="0.45">
      <c r="C573" s="43"/>
      <c r="D573" s="43"/>
      <c r="E573" s="43"/>
      <c r="H573" s="43"/>
    </row>
    <row r="574" spans="3:8" x14ac:dyDescent="0.45">
      <c r="C574" s="43"/>
      <c r="D574" s="43"/>
      <c r="E574" s="43"/>
      <c r="H574" s="43"/>
    </row>
    <row r="575" spans="3:8" x14ac:dyDescent="0.45">
      <c r="C575" s="43"/>
      <c r="D575" s="43"/>
      <c r="E575" s="43"/>
      <c r="H575" s="43"/>
    </row>
    <row r="576" spans="3:8" x14ac:dyDescent="0.45">
      <c r="C576" s="43"/>
      <c r="D576" s="43"/>
      <c r="E576" s="43"/>
      <c r="H576" s="43"/>
    </row>
    <row r="577" spans="3:8" x14ac:dyDescent="0.45">
      <c r="C577" s="43"/>
      <c r="D577" s="43"/>
      <c r="E577" s="43"/>
      <c r="H577" s="43"/>
    </row>
    <row r="578" spans="3:8" x14ac:dyDescent="0.45">
      <c r="C578" s="43"/>
      <c r="D578" s="43"/>
      <c r="E578" s="43"/>
      <c r="H578" s="43"/>
    </row>
    <row r="579" spans="3:8" x14ac:dyDescent="0.45">
      <c r="C579" s="43"/>
      <c r="D579" s="43"/>
      <c r="E579" s="43"/>
      <c r="H579" s="43"/>
    </row>
    <row r="580" spans="3:8" x14ac:dyDescent="0.45">
      <c r="C580" s="43"/>
      <c r="D580" s="43"/>
      <c r="E580" s="43"/>
      <c r="H580" s="43"/>
    </row>
    <row r="581" spans="3:8" x14ac:dyDescent="0.45">
      <c r="C581" s="43"/>
      <c r="D581" s="43"/>
      <c r="E581" s="43"/>
      <c r="H581" s="43"/>
    </row>
    <row r="582" spans="3:8" x14ac:dyDescent="0.45">
      <c r="C582" s="43"/>
      <c r="D582" s="43"/>
      <c r="E582" s="43"/>
      <c r="H582" s="43"/>
    </row>
    <row r="583" spans="3:8" x14ac:dyDescent="0.45">
      <c r="C583" s="43"/>
      <c r="D583" s="43"/>
      <c r="E583" s="43"/>
      <c r="H583" s="43"/>
    </row>
    <row r="584" spans="3:8" x14ac:dyDescent="0.45">
      <c r="C584" s="43"/>
      <c r="D584" s="43"/>
      <c r="E584" s="43"/>
      <c r="H584" s="43"/>
    </row>
    <row r="585" spans="3:8" x14ac:dyDescent="0.45">
      <c r="C585" s="43"/>
      <c r="D585" s="43"/>
      <c r="E585" s="43"/>
      <c r="H585" s="43"/>
    </row>
    <row r="586" spans="3:8" x14ac:dyDescent="0.45">
      <c r="C586" s="43"/>
      <c r="D586" s="43"/>
      <c r="E586" s="43"/>
      <c r="H586" s="43"/>
    </row>
    <row r="587" spans="3:8" x14ac:dyDescent="0.45">
      <c r="C587" s="43"/>
      <c r="D587" s="43"/>
      <c r="E587" s="43"/>
      <c r="H587" s="43"/>
    </row>
    <row r="588" spans="3:8" x14ac:dyDescent="0.45">
      <c r="C588" s="43"/>
      <c r="D588" s="43"/>
      <c r="E588" s="43"/>
      <c r="H588" s="43"/>
    </row>
    <row r="589" spans="3:8" x14ac:dyDescent="0.45">
      <c r="C589" s="43"/>
      <c r="D589" s="43"/>
      <c r="E589" s="43"/>
      <c r="H589" s="43"/>
    </row>
    <row r="590" spans="3:8" x14ac:dyDescent="0.45">
      <c r="C590" s="43"/>
      <c r="D590" s="43"/>
      <c r="E590" s="43"/>
      <c r="H590" s="43"/>
    </row>
    <row r="591" spans="3:8" x14ac:dyDescent="0.45">
      <c r="C591" s="43"/>
      <c r="D591" s="43"/>
      <c r="E591" s="43"/>
      <c r="H591" s="43"/>
    </row>
    <row r="592" spans="3:8" x14ac:dyDescent="0.45">
      <c r="C592" s="43"/>
      <c r="D592" s="43"/>
      <c r="E592" s="43"/>
      <c r="H592" s="43"/>
    </row>
    <row r="593" spans="3:8" x14ac:dyDescent="0.45">
      <c r="C593" s="43"/>
      <c r="D593" s="43"/>
      <c r="E593" s="43"/>
      <c r="H593" s="43"/>
    </row>
    <row r="594" spans="3:8" x14ac:dyDescent="0.45">
      <c r="C594" s="43"/>
      <c r="D594" s="43"/>
      <c r="E594" s="43"/>
      <c r="H594" s="43"/>
    </row>
    <row r="595" spans="3:8" x14ac:dyDescent="0.45">
      <c r="C595" s="43"/>
      <c r="D595" s="43"/>
      <c r="E595" s="43"/>
      <c r="H595" s="43"/>
    </row>
    <row r="596" spans="3:8" x14ac:dyDescent="0.45">
      <c r="C596" s="43"/>
      <c r="D596" s="43"/>
      <c r="E596" s="43"/>
      <c r="H596" s="43"/>
    </row>
    <row r="597" spans="3:8" x14ac:dyDescent="0.45">
      <c r="C597" s="43"/>
      <c r="D597" s="43"/>
      <c r="E597" s="43"/>
      <c r="H597" s="43"/>
    </row>
    <row r="598" spans="3:8" x14ac:dyDescent="0.45">
      <c r="C598" s="43"/>
      <c r="D598" s="43"/>
      <c r="E598" s="43"/>
      <c r="H598" s="43"/>
    </row>
    <row r="599" spans="3:8" x14ac:dyDescent="0.45">
      <c r="C599" s="43"/>
      <c r="D599" s="43"/>
      <c r="E599" s="43"/>
      <c r="H599" s="43"/>
    </row>
    <row r="600" spans="3:8" x14ac:dyDescent="0.45">
      <c r="C600" s="43"/>
      <c r="D600" s="43"/>
      <c r="E600" s="43"/>
      <c r="H600" s="43"/>
    </row>
    <row r="601" spans="3:8" x14ac:dyDescent="0.45">
      <c r="C601" s="43"/>
      <c r="D601" s="43"/>
      <c r="E601" s="43"/>
      <c r="H601" s="43"/>
    </row>
    <row r="602" spans="3:8" x14ac:dyDescent="0.45">
      <c r="C602" s="43"/>
      <c r="D602" s="43"/>
      <c r="E602" s="43"/>
      <c r="H602" s="43"/>
    </row>
    <row r="603" spans="3:8" x14ac:dyDescent="0.45">
      <c r="C603" s="43"/>
      <c r="D603" s="43"/>
      <c r="E603" s="43"/>
      <c r="H603" s="43"/>
    </row>
    <row r="604" spans="3:8" x14ac:dyDescent="0.45">
      <c r="C604" s="43"/>
      <c r="D604" s="43"/>
      <c r="E604" s="43"/>
      <c r="H604" s="43"/>
    </row>
    <row r="605" spans="3:8" x14ac:dyDescent="0.45">
      <c r="C605" s="43"/>
      <c r="D605" s="43"/>
      <c r="E605" s="43"/>
      <c r="H605" s="43"/>
    </row>
    <row r="606" spans="3:8" x14ac:dyDescent="0.45">
      <c r="C606" s="43"/>
      <c r="D606" s="43"/>
      <c r="E606" s="43"/>
      <c r="H606" s="43"/>
    </row>
    <row r="607" spans="3:8" x14ac:dyDescent="0.45">
      <c r="C607" s="43"/>
      <c r="D607" s="43"/>
      <c r="E607" s="43"/>
      <c r="H607" s="43"/>
    </row>
    <row r="608" spans="3:8" x14ac:dyDescent="0.45">
      <c r="C608" s="43"/>
      <c r="D608" s="43"/>
      <c r="E608" s="43"/>
      <c r="H608" s="43"/>
    </row>
    <row r="609" spans="3:8" x14ac:dyDescent="0.45">
      <c r="C609" s="43"/>
      <c r="D609" s="43"/>
      <c r="E609" s="43"/>
      <c r="H609" s="43"/>
    </row>
    <row r="610" spans="3:8" x14ac:dyDescent="0.45">
      <c r="C610" s="43"/>
      <c r="D610" s="43"/>
      <c r="E610" s="43"/>
      <c r="H610" s="43"/>
    </row>
    <row r="611" spans="3:8" x14ac:dyDescent="0.45">
      <c r="C611" s="43"/>
      <c r="D611" s="43"/>
      <c r="E611" s="43"/>
      <c r="H611" s="43"/>
    </row>
    <row r="612" spans="3:8" x14ac:dyDescent="0.45">
      <c r="C612" s="43"/>
      <c r="D612" s="43"/>
      <c r="E612" s="43"/>
      <c r="H612" s="43"/>
    </row>
    <row r="613" spans="3:8" x14ac:dyDescent="0.45">
      <c r="C613" s="43"/>
      <c r="D613" s="43"/>
      <c r="E613" s="43"/>
      <c r="H613" s="43"/>
    </row>
    <row r="614" spans="3:8" x14ac:dyDescent="0.45">
      <c r="C614" s="43"/>
      <c r="D614" s="43"/>
      <c r="E614" s="43"/>
      <c r="H614" s="43"/>
    </row>
    <row r="615" spans="3:8" x14ac:dyDescent="0.45">
      <c r="C615" s="43"/>
      <c r="D615" s="43"/>
      <c r="E615" s="43"/>
      <c r="H615" s="43"/>
    </row>
    <row r="616" spans="3:8" x14ac:dyDescent="0.45">
      <c r="C616" s="43"/>
      <c r="D616" s="43"/>
      <c r="E616" s="43"/>
      <c r="H616" s="43"/>
    </row>
    <row r="617" spans="3:8" x14ac:dyDescent="0.45">
      <c r="C617" s="43"/>
      <c r="D617" s="43"/>
      <c r="E617" s="43"/>
      <c r="H617" s="43"/>
    </row>
    <row r="618" spans="3:8" x14ac:dyDescent="0.45">
      <c r="C618" s="43"/>
      <c r="D618" s="43"/>
      <c r="E618" s="43"/>
      <c r="H618" s="43"/>
    </row>
    <row r="619" spans="3:8" x14ac:dyDescent="0.45">
      <c r="C619" s="43"/>
      <c r="D619" s="43"/>
      <c r="E619" s="43"/>
      <c r="H619" s="43"/>
    </row>
    <row r="620" spans="3:8" x14ac:dyDescent="0.45">
      <c r="C620" s="43"/>
      <c r="D620" s="43"/>
      <c r="E620" s="43"/>
      <c r="H620" s="43"/>
    </row>
    <row r="621" spans="3:8" x14ac:dyDescent="0.45">
      <c r="C621" s="43"/>
      <c r="D621" s="43"/>
      <c r="E621" s="43"/>
      <c r="H621" s="43"/>
    </row>
    <row r="622" spans="3:8" x14ac:dyDescent="0.45">
      <c r="C622" s="43"/>
      <c r="D622" s="43"/>
      <c r="E622" s="43"/>
      <c r="H622" s="43"/>
    </row>
    <row r="623" spans="3:8" x14ac:dyDescent="0.45">
      <c r="C623" s="43"/>
      <c r="D623" s="43"/>
      <c r="E623" s="43"/>
      <c r="H623" s="43"/>
    </row>
    <row r="624" spans="3:8" x14ac:dyDescent="0.45">
      <c r="C624" s="43"/>
      <c r="D624" s="43"/>
      <c r="E624" s="43"/>
      <c r="H624" s="43"/>
    </row>
    <row r="625" spans="3:8" x14ac:dyDescent="0.45">
      <c r="C625" s="43"/>
      <c r="D625" s="43"/>
      <c r="E625" s="43"/>
      <c r="H625" s="43"/>
    </row>
    <row r="626" spans="3:8" x14ac:dyDescent="0.45">
      <c r="C626" s="43"/>
      <c r="D626" s="43"/>
      <c r="E626" s="43"/>
      <c r="H626" s="43"/>
    </row>
    <row r="627" spans="3:8" x14ac:dyDescent="0.45">
      <c r="C627" s="43"/>
      <c r="D627" s="43"/>
      <c r="E627" s="43"/>
      <c r="H627" s="43"/>
    </row>
    <row r="628" spans="3:8" x14ac:dyDescent="0.45">
      <c r="C628" s="43"/>
      <c r="D628" s="43"/>
      <c r="E628" s="43"/>
      <c r="H628" s="43"/>
    </row>
    <row r="629" spans="3:8" x14ac:dyDescent="0.45">
      <c r="C629" s="43"/>
      <c r="D629" s="43"/>
      <c r="E629" s="43"/>
      <c r="H629" s="43"/>
    </row>
    <row r="630" spans="3:8" x14ac:dyDescent="0.45">
      <c r="C630" s="43"/>
      <c r="D630" s="43"/>
      <c r="E630" s="43"/>
      <c r="H630" s="43"/>
    </row>
    <row r="631" spans="3:8" x14ac:dyDescent="0.45">
      <c r="C631" s="43"/>
      <c r="D631" s="43"/>
      <c r="E631" s="43"/>
      <c r="H631" s="43"/>
    </row>
    <row r="632" spans="3:8" x14ac:dyDescent="0.45">
      <c r="C632" s="43"/>
      <c r="D632" s="43"/>
      <c r="E632" s="43"/>
      <c r="H632" s="43"/>
    </row>
    <row r="633" spans="3:8" x14ac:dyDescent="0.45">
      <c r="C633" s="43"/>
      <c r="D633" s="43"/>
      <c r="E633" s="43"/>
      <c r="H633" s="43"/>
    </row>
    <row r="634" spans="3:8" x14ac:dyDescent="0.45">
      <c r="C634" s="43"/>
      <c r="D634" s="43"/>
      <c r="E634" s="43"/>
      <c r="H634" s="43"/>
    </row>
    <row r="635" spans="3:8" x14ac:dyDescent="0.45">
      <c r="C635" s="43"/>
      <c r="D635" s="43"/>
      <c r="E635" s="43"/>
      <c r="H635" s="43"/>
    </row>
    <row r="636" spans="3:8" x14ac:dyDescent="0.45">
      <c r="C636" s="43"/>
      <c r="D636" s="43"/>
      <c r="E636" s="43"/>
      <c r="H636" s="43"/>
    </row>
    <row r="637" spans="3:8" x14ac:dyDescent="0.45">
      <c r="C637" s="43"/>
      <c r="D637" s="43"/>
      <c r="E637" s="43"/>
      <c r="H637" s="43"/>
    </row>
    <row r="638" spans="3:8" x14ac:dyDescent="0.45">
      <c r="C638" s="43"/>
      <c r="D638" s="43"/>
      <c r="E638" s="43"/>
      <c r="H638" s="43"/>
    </row>
    <row r="639" spans="3:8" x14ac:dyDescent="0.45">
      <c r="C639" s="43"/>
      <c r="D639" s="43"/>
      <c r="E639" s="43"/>
      <c r="H639" s="43"/>
    </row>
    <row r="640" spans="3:8" x14ac:dyDescent="0.45">
      <c r="C640" s="43"/>
      <c r="D640" s="43"/>
      <c r="E640" s="43"/>
      <c r="H640" s="43"/>
    </row>
  </sheetData>
  <mergeCells count="1">
    <mergeCell ref="C10:H10"/>
  </mergeCells>
  <conditionalFormatting sqref="B12:B9999">
    <cfRule type="cellIs" dxfId="2" priority="2" operator="equal">
      <formula>"Total"</formula>
    </cfRule>
  </conditionalFormatting>
  <conditionalFormatting sqref="C12:H9999">
    <cfRule type="expression" dxfId="1" priority="1">
      <formula>$B12="Total"</formula>
    </cfRule>
  </conditionalFormatting>
  <dataValidations count="2">
    <dataValidation type="date" allowBlank="1" showInputMessage="1" showErrorMessage="1" errorTitle="INCORRECT DATE!" error="Please input a valid date" sqref="B8" xr:uid="{E7553589-656C-4F6A-9727-01B333F2ECBB}">
      <formula1>32874</formula1>
      <formula2>55153</formula2>
    </dataValidation>
    <dataValidation type="list" allowBlank="1" showInputMessage="1" showErrorMessage="1" sqref="B3" xr:uid="{4694AA43-2A05-4494-912F-176F5469159B}">
      <formula1>"Parent only, Child only, Parent and Child"</formula1>
    </dataValidation>
  </dataValidations>
  <pageMargins left="0.7" right="0.7" top="0.75" bottom="0.75" header="0.3" footer="0.3"/>
  <pageSetup scale="7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35BBE41-D269-4537-9B01-6E5B9304EC59}">
          <x14:formula1>
            <xm:f>INDEX(_xlfn.ANCHORARRAY(Options!$I$2),,2)</xm:f>
          </x14:formula1>
          <xm:sqref>B6</xm:sqref>
        </x14:dataValidation>
        <x14:dataValidation type="list" allowBlank="1" showInputMessage="1" xr:uid="{EB18E234-C8F7-434A-8135-89C9B6255803}">
          <x14:formula1>
            <xm:f>_xlfn.ANCHORARRAY(Options!$W$2)</xm:f>
          </x14:formula1>
          <xm:sqref>B9</xm:sqref>
        </x14:dataValidation>
        <x14:dataValidation type="list" allowBlank="1" showInputMessage="1" showErrorMessage="1" xr:uid="{B5552123-FF58-449E-A9C9-DE5D5242CAE8}">
          <x14:formula1>
            <xm:f>INDEX(_xlfn.ANCHORARRAY(Options!$Q$2),,2)</xm:f>
          </x14:formula1>
          <xm:sqref>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8B349F-4B84-49AA-8F97-59E52254A023}">
  <sheetPr>
    <tabColor theme="7"/>
  </sheetPr>
  <dimension ref="A1:J22"/>
  <sheetViews>
    <sheetView showGridLines="0" topLeftCell="B1" workbookViewId="0">
      <selection activeCell="B1" sqref="B1"/>
    </sheetView>
  </sheetViews>
  <sheetFormatPr defaultRowHeight="15.75" x14ac:dyDescent="0.5"/>
  <cols>
    <col min="1" max="1" width="4.17578125" hidden="1" customWidth="1"/>
    <col min="2" max="2" width="21.29296875" customWidth="1"/>
    <col min="3" max="3" width="21.234375" style="30" customWidth="1"/>
    <col min="4" max="4" width="14.5859375" style="30" customWidth="1"/>
    <col min="5" max="9" width="14.5859375" customWidth="1"/>
    <col min="10" max="10" width="12.3515625" bestFit="1" customWidth="1"/>
    <col min="11" max="11" width="9.5859375" bestFit="1" customWidth="1"/>
  </cols>
  <sheetData>
    <row r="1" spans="1:10" ht="23.25" x14ac:dyDescent="0.7">
      <c r="B1" s="14" t="str">
        <f>'Trial Balance'!A4&amp;" Summary sheet"</f>
        <v>Trial Balance Summary sheet</v>
      </c>
    </row>
    <row r="2" spans="1:10" x14ac:dyDescent="0.5">
      <c r="A2" t="str">
        <f>'Trial Balance'!B1</f>
        <v>300</v>
      </c>
      <c r="B2" s="6" t="s">
        <v>1</v>
      </c>
      <c r="C2" s="31" t="str">
        <f>'Trial Balance'!B6</f>
        <v>300 - Holding Company</v>
      </c>
    </row>
    <row r="3" spans="1:10" x14ac:dyDescent="0.5">
      <c r="B3" s="6" t="s">
        <v>2</v>
      </c>
      <c r="C3" s="31" t="str">
        <f>'Trial Balance'!B7</f>
        <v>&lt;All Departments&gt;</v>
      </c>
    </row>
    <row r="4" spans="1:10" x14ac:dyDescent="0.5">
      <c r="B4" s="7" t="s">
        <v>3</v>
      </c>
      <c r="C4" s="32">
        <f>'Trial Balance'!B8</f>
        <v>43830</v>
      </c>
    </row>
    <row r="5" spans="1:10" x14ac:dyDescent="0.5">
      <c r="B5" s="7" t="s">
        <v>4</v>
      </c>
      <c r="C5" s="31" t="str">
        <f>'Trial Balance'!B9</f>
        <v>Accrual</v>
      </c>
    </row>
    <row r="6" spans="1:10" x14ac:dyDescent="0.5">
      <c r="B6" s="30"/>
      <c r="C6"/>
      <c r="D6"/>
    </row>
    <row r="7" spans="1:10" x14ac:dyDescent="0.5">
      <c r="B7" s="34" t="s">
        <v>7</v>
      </c>
      <c r="C7" s="35" t="s">
        <v>8</v>
      </c>
      <c r="D7" s="34" t="s">
        <v>53</v>
      </c>
      <c r="E7" s="36" t="s">
        <v>54</v>
      </c>
      <c r="F7" s="36" t="s">
        <v>67</v>
      </c>
      <c r="G7" s="36" t="s">
        <v>68</v>
      </c>
      <c r="H7" s="36" t="s">
        <v>55</v>
      </c>
      <c r="I7" s="37" t="s">
        <v>56</v>
      </c>
    </row>
    <row r="8" spans="1:10" x14ac:dyDescent="0.5">
      <c r="B8" s="49" t="s">
        <v>9</v>
      </c>
      <c r="C8" s="50" t="s">
        <v>69</v>
      </c>
      <c r="D8" s="53" cm="1">
        <f t="array" ref="D8">SUM(SUMIF(_xlfn.ANCHORARRAY('Trial Balance'!$A$12),_xll.SI.EXPANDACCOUNTRANGE(Connection,Control!$C8),_xlfn.ANCHORARRAY('Trial Balance'!D$12)))</f>
        <v>13150</v>
      </c>
      <c r="E8" s="54" cm="1">
        <f t="array" ref="E8">SUM(SUMIF(_xlfn.ANCHORARRAY('Trial Balance'!$A$12),_xll.SI.EXPANDACCOUNTRANGE(Connection,Control!$C8),_xlfn.ANCHORARRAY('Trial Balance'!E$12)))*-1</f>
        <v>-2700</v>
      </c>
      <c r="F8" s="55" cm="1">
        <f t="array" ref="F8">SUM(SUMIF(_xlfn.ANCHORARRAY('Trial Balance'!$A$12),_xll.SI.EXPANDACCOUNTRANGE(Connection,Control!$C8),_xlfn.ANCHORARRAY('Trial Balance'!F$12)))</f>
        <v>0</v>
      </c>
      <c r="G8" s="54" cm="1">
        <f t="array" ref="G8">SUM(SUMIF(_xlfn.ANCHORARRAY('Trial Balance'!$A$12),_xll.SI.EXPANDACCOUNTRANGE(Connection,Control!$C8),_xlfn.ANCHORARRAY('Trial Balance'!G$12)))*-1</f>
        <v>0</v>
      </c>
      <c r="H8" s="55" cm="1">
        <f t="array" ref="H8">SUM(SUMIF(_xlfn.ANCHORARRAY('Trial Balance'!$A$12),_xll.SI.EXPANDACCOUNTRANGE(Connection,Control!$C8),_xlfn.ANCHORARRAY('Trial Balance'!C$12)))</f>
        <v>2758699</v>
      </c>
      <c r="I8" s="56" cm="1">
        <f t="array" ref="I8">SUM(SUMIF(_xlfn.ANCHORARRAY('Trial Balance'!$A$12),_xll.SI.EXPANDACCOUNTRANGE(Connection,Control!$C8),_xlfn.ANCHORARRAY('Trial Balance'!H$12)))</f>
        <v>2769149</v>
      </c>
    </row>
    <row r="9" spans="1:10" x14ac:dyDescent="0.5">
      <c r="B9" s="33" t="s">
        <v>10</v>
      </c>
      <c r="C9" s="48" t="s">
        <v>11</v>
      </c>
      <c r="D9" s="57" cm="1">
        <f t="array" ref="D9">SUM(SUMIF(_xlfn.ANCHORARRAY('Trial Balance'!$A$12),_xll.SI.EXPANDACCOUNTRANGE(Connection,Control!$C9),_xlfn.ANCHORARRAY('Trial Balance'!D$12)))</f>
        <v>1715.48</v>
      </c>
      <c r="E9" s="52" cm="1">
        <f t="array" ref="E9">SUM(SUMIF(_xlfn.ANCHORARRAY('Trial Balance'!$A$12),_xll.SI.EXPANDACCOUNTRANGE(Connection,Control!$C9),_xlfn.ANCHORARRAY('Trial Balance'!E$12)))*-1</f>
        <v>-348554.81</v>
      </c>
      <c r="F9" s="58" cm="1">
        <f t="array" ref="F9">SUM(SUMIF(_xlfn.ANCHORARRAY('Trial Balance'!$A$12),_xll.SI.EXPANDACCOUNTRANGE(Connection,Control!$C9),_xlfn.ANCHORARRAY('Trial Balance'!F$12)))</f>
        <v>0</v>
      </c>
      <c r="G9" s="52" cm="1">
        <f t="array" ref="G9">SUM(SUMIF(_xlfn.ANCHORARRAY('Trial Balance'!$A$12),_xll.SI.EXPANDACCOUNTRANGE(Connection,Control!$C9),_xlfn.ANCHORARRAY('Trial Balance'!G$12)))*-1</f>
        <v>0</v>
      </c>
      <c r="H9" s="58" cm="1">
        <f t="array" ref="H9">SUM(SUMIF(_xlfn.ANCHORARRAY('Trial Balance'!$A$12),_xll.SI.EXPANDACCOUNTRANGE(Connection,Control!$C9),_xlfn.ANCHORARRAY('Trial Balance'!C$12)))</f>
        <v>-1529206.6099999999</v>
      </c>
      <c r="I9" s="59" cm="1">
        <f t="array" ref="I9">SUM(SUMIF(_xlfn.ANCHORARRAY('Trial Balance'!$A$12),_xll.SI.EXPANDACCOUNTRANGE(Connection,Control!$C9),_xlfn.ANCHORARRAY('Trial Balance'!H$12)))</f>
        <v>-1876045.94</v>
      </c>
    </row>
    <row r="10" spans="1:10" x14ac:dyDescent="0.5">
      <c r="B10" s="33" t="s">
        <v>61</v>
      </c>
      <c r="C10" s="77" t="s">
        <v>84</v>
      </c>
      <c r="D10" s="57" cm="1">
        <f t="array" ref="D10">SUM(SUMIF(_xlfn.ANCHORARRAY('Trial Balance'!$A$12),_xll.SI.EXPANDACCOUNTRANGE(Connection,Control!$C10),_xlfn.ANCHORARRAY('Trial Balance'!D$12)))</f>
        <v>0</v>
      </c>
      <c r="E10" s="52" cm="1">
        <f t="array" ref="E10">SUM(SUMIF(_xlfn.ANCHORARRAY('Trial Balance'!$A$12),_xll.SI.EXPANDACCOUNTRANGE(Connection,Control!$C10),_xlfn.ANCHORARRAY('Trial Balance'!E$12)))*-1</f>
        <v>0</v>
      </c>
      <c r="F10" s="58" cm="1">
        <f t="array" ref="F10">SUM(SUMIF(_xlfn.ANCHORARRAY('Trial Balance'!$A$12),_xll.SI.EXPANDACCOUNTRANGE(Connection,Control!$C10),_xlfn.ANCHORARRAY('Trial Balance'!F$12)))</f>
        <v>0</v>
      </c>
      <c r="G10" s="52" cm="1">
        <f t="array" ref="G10">SUM(SUMIF(_xlfn.ANCHORARRAY('Trial Balance'!$A$12),_xll.SI.EXPANDACCOUNTRANGE(Connection,Control!$C10),_xlfn.ANCHORARRAY('Trial Balance'!G$12)))*-1</f>
        <v>0</v>
      </c>
      <c r="H10" s="58" cm="1">
        <f t="array" ref="H10">SUM(SUMIF(_xlfn.ANCHORARRAY('Trial Balance'!$A$12),_xll.SI.EXPANDACCOUNTRANGE(Connection,Control!$C10),_xlfn.ANCHORARRAY('Trial Balance'!C$12)))</f>
        <v>-1062099</v>
      </c>
      <c r="I10" s="59" cm="1">
        <f t="array" ref="I10">SUM(SUMIF(_xlfn.ANCHORARRAY('Trial Balance'!$A$12),_xll.SI.EXPANDACCOUNTRANGE(Connection,Control!$C10),_xlfn.ANCHORARRAY('Trial Balance'!H$12)))</f>
        <v>-1062099</v>
      </c>
    </row>
    <row r="11" spans="1:10" x14ac:dyDescent="0.5">
      <c r="B11" s="33" t="s">
        <v>57</v>
      </c>
      <c r="C11" s="48" t="s">
        <v>59</v>
      </c>
      <c r="D11" s="57" cm="1">
        <f t="array" ref="D11">SUM(SUMIF(_xlfn.ANCHORARRAY('Trial Balance'!$A$12),_xll.SI.EXPANDACCOUNTRANGE(Connection,Control!$C11),_xlfn.ANCHORARRAY('Trial Balance'!D$12)))</f>
        <v>0</v>
      </c>
      <c r="E11" s="52" cm="1">
        <f t="array" ref="E11">SUM(SUMIF(_xlfn.ANCHORARRAY('Trial Balance'!$A$12),_xll.SI.EXPANDACCOUNTRANGE(Connection,Control!$C11),_xlfn.ANCHORARRAY('Trial Balance'!E$12)))*-1</f>
        <v>-10450</v>
      </c>
      <c r="F11" s="58" cm="1">
        <f t="array" ref="F11">SUM(SUMIF(_xlfn.ANCHORARRAY('Trial Balance'!$A$12),_xll.SI.EXPANDACCOUNTRANGE(Connection,Control!$C11),_xlfn.ANCHORARRAY('Trial Balance'!F$12)))</f>
        <v>0</v>
      </c>
      <c r="G11" s="52" cm="1">
        <f t="array" ref="G11">SUM(SUMIF(_xlfn.ANCHORARRAY('Trial Balance'!$A$12),_xll.SI.EXPANDACCOUNTRANGE(Connection,Control!$C11),_xlfn.ANCHORARRAY('Trial Balance'!G$12)))*-1</f>
        <v>0</v>
      </c>
      <c r="H11" s="58" cm="1">
        <f t="array" ref="H11">SUM(SUMIF(_xlfn.ANCHORARRAY('Trial Balance'!$A$12),_xll.SI.EXPANDACCOUNTRANGE(Connection,Control!$C11),_xlfn.ANCHORARRAY('Trial Balance'!C$12)))</f>
        <v>0</v>
      </c>
      <c r="I11" s="59" cm="1">
        <f t="array" ref="I11">SUM(SUMIF(_xlfn.ANCHORARRAY('Trial Balance'!$A$12),_xll.SI.EXPANDACCOUNTRANGE(Connection,Control!$C11),_xlfn.ANCHORARRAY('Trial Balance'!H$12)))</f>
        <v>-10450</v>
      </c>
    </row>
    <row r="12" spans="1:10" x14ac:dyDescent="0.5">
      <c r="B12" s="33" t="s">
        <v>58</v>
      </c>
      <c r="C12" s="48" t="s">
        <v>60</v>
      </c>
      <c r="D12" s="57" cm="1">
        <f t="array" ref="D12">SUM(SUMIF(_xlfn.ANCHORARRAY('Trial Balance'!$A$12),_xll.SI.EXPANDACCOUNTRANGE(Connection,Control!$C12),_xlfn.ANCHORARRAY('Trial Balance'!D$12)))</f>
        <v>346839.33</v>
      </c>
      <c r="E12" s="52" cm="1">
        <f t="array" ref="E12">SUM(SUMIF(_xlfn.ANCHORARRAY('Trial Balance'!$A$12),_xll.SI.EXPANDACCOUNTRANGE(Connection,Control!$C12),_xlfn.ANCHORARRAY('Trial Balance'!E$12)))*-1</f>
        <v>0</v>
      </c>
      <c r="F12" s="58" cm="1">
        <f t="array" ref="F12">SUM(SUMIF(_xlfn.ANCHORARRAY('Trial Balance'!$A$12),_xll.SI.EXPANDACCOUNTRANGE(Connection,Control!$C12),_xlfn.ANCHORARRAY('Trial Balance'!F$12)))</f>
        <v>0</v>
      </c>
      <c r="G12" s="52" cm="1">
        <f t="array" ref="G12">SUM(SUMIF(_xlfn.ANCHORARRAY('Trial Balance'!$A$12),_xll.SI.EXPANDACCOUNTRANGE(Connection,Control!$C12),_xlfn.ANCHORARRAY('Trial Balance'!G$12)))*-1</f>
        <v>0</v>
      </c>
      <c r="H12" s="58" cm="1">
        <f t="array" ref="H12">SUM(SUMIF(_xlfn.ANCHORARRAY('Trial Balance'!$A$12),_xll.SI.EXPANDACCOUNTRANGE(Connection,Control!$C12),_xlfn.ANCHORARRAY('Trial Balance'!C$12)))</f>
        <v>0</v>
      </c>
      <c r="I12" s="59" cm="1">
        <f t="array" ref="I12">SUM(SUMIF(_xlfn.ANCHORARRAY('Trial Balance'!$A$12),_xll.SI.EXPANDACCOUNTRANGE(Connection,Control!$C12),_xlfn.ANCHORARRAY('Trial Balance'!H$12)))</f>
        <v>346839.33</v>
      </c>
    </row>
    <row r="13" spans="1:10" x14ac:dyDescent="0.5">
      <c r="B13" s="83" t="s">
        <v>6</v>
      </c>
      <c r="C13" s="68">
        <v>35000</v>
      </c>
      <c r="D13" s="57" cm="1">
        <f t="array" ref="D13">SUM(SUMIF(_xlfn.ANCHORARRAY('Trial Balance'!$A$12),_xll.SI.EXPANDACCOUNTRANGE(Connection,Control!$C13),_xlfn.ANCHORARRAY('Trial Balance'!D$12)))</f>
        <v>0</v>
      </c>
      <c r="E13" s="52" cm="1">
        <f t="array" ref="E13">SUM(SUMIF(_xlfn.ANCHORARRAY('Trial Balance'!$A$12),_xll.SI.EXPANDACCOUNTRANGE(Connection,Control!$C13),_xlfn.ANCHORARRAY('Trial Balance'!E$12)))*-1</f>
        <v>0</v>
      </c>
      <c r="F13" s="58" cm="1">
        <f t="array" ref="F13">SUM(SUMIF(_xlfn.ANCHORARRAY('Trial Balance'!$A$12),_xll.SI.EXPANDACCOUNTRANGE(Connection,Control!$C13),_xlfn.ANCHORARRAY('Trial Balance'!F$12)))</f>
        <v>0</v>
      </c>
      <c r="G13" s="52" cm="1">
        <f t="array" ref="G13">SUM(SUMIF(_xlfn.ANCHORARRAY('Trial Balance'!$A$12),_xll.SI.EXPANDACCOUNTRANGE(Connection,Control!$C13),_xlfn.ANCHORARRAY('Trial Balance'!G$12)))*-1</f>
        <v>0</v>
      </c>
      <c r="H13" s="58" cm="1">
        <f t="array" ref="H13">SUM(SUMIF(_xlfn.ANCHORARRAY('Trial Balance'!$A$12),_xll.SI.EXPANDACCOUNTRANGE(Connection,Control!$C13),_xlfn.ANCHORARRAY('Trial Balance'!C$12)))</f>
        <v>-167393.39000000001</v>
      </c>
      <c r="I13" s="59" cm="1">
        <f t="array" ref="I13">SUM(SUMIF(_xlfn.ANCHORARRAY('Trial Balance'!$A$12),_xll.SI.EXPANDACCOUNTRANGE(Connection,Control!$C13),_xlfn.ANCHORARRAY('Trial Balance'!H$12)))</f>
        <v>-167393.39000000001</v>
      </c>
    </row>
    <row r="14" spans="1:10" x14ac:dyDescent="0.5">
      <c r="B14" s="51"/>
      <c r="C14" s="84" t="s">
        <v>70</v>
      </c>
      <c r="D14" s="69">
        <f t="shared" ref="D14:I14" si="0">SUM(D8:D13)</f>
        <v>361704.81</v>
      </c>
      <c r="E14" s="70">
        <f t="shared" si="0"/>
        <v>-361704.81</v>
      </c>
      <c r="F14" s="70">
        <f t="shared" si="0"/>
        <v>0</v>
      </c>
      <c r="G14" s="70">
        <f t="shared" si="0"/>
        <v>0</v>
      </c>
      <c r="H14" s="70">
        <f>SUM(H8:H13)</f>
        <v>0</v>
      </c>
      <c r="I14" s="70">
        <f t="shared" si="0"/>
        <v>0</v>
      </c>
      <c r="J14" s="60"/>
    </row>
    <row r="15" spans="1:10" x14ac:dyDescent="0.5">
      <c r="B15" s="30"/>
      <c r="D15" s="38"/>
      <c r="E15" s="25"/>
      <c r="F15" s="25"/>
      <c r="G15" s="25"/>
      <c r="H15" s="19"/>
    </row>
    <row r="16" spans="1:10" x14ac:dyDescent="0.5">
      <c r="B16" s="66"/>
      <c r="D16" s="47"/>
      <c r="E16" s="47"/>
      <c r="F16" s="47"/>
      <c r="G16" s="47"/>
      <c r="I16" s="67"/>
    </row>
    <row r="17" spans="2:4" x14ac:dyDescent="0.5">
      <c r="B17" s="30"/>
      <c r="C17" s="71"/>
    </row>
    <row r="18" spans="2:4" x14ac:dyDescent="0.5">
      <c r="B18" s="30"/>
      <c r="C18" s="71"/>
      <c r="D18" s="72"/>
    </row>
    <row r="19" spans="2:4" x14ac:dyDescent="0.5">
      <c r="B19" s="30"/>
      <c r="C19" s="71"/>
      <c r="D19" s="72"/>
    </row>
    <row r="20" spans="2:4" x14ac:dyDescent="0.5">
      <c r="B20" s="30"/>
    </row>
    <row r="21" spans="2:4" x14ac:dyDescent="0.5">
      <c r="B21" s="30"/>
    </row>
    <row r="22" spans="2:4" x14ac:dyDescent="0.5">
      <c r="B22" s="30"/>
    </row>
  </sheetData>
  <conditionalFormatting sqref="H14:I14">
    <cfRule type="expression" dxfId="0" priority="1">
      <formula>H14&lt;&gt;0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4B3E61-60D0-4642-BE4C-DF60DE3C64C7}">
  <sheetPr>
    <tabColor theme="0" tint="-0.499984740745262"/>
  </sheetPr>
  <dimension ref="A1:AC18"/>
  <sheetViews>
    <sheetView showGridLines="0" zoomScaleNormal="100" workbookViewId="0"/>
  </sheetViews>
  <sheetFormatPr defaultColWidth="9.05859375" defaultRowHeight="14.25" outlineLevelCol="2" x14ac:dyDescent="0.45"/>
  <cols>
    <col min="1" max="1" width="15.3515625" style="9" bestFit="1" customWidth="1"/>
    <col min="2" max="2" width="1.3515625" style="9" customWidth="1"/>
    <col min="3" max="3" width="9.8203125" style="9" hidden="1" customWidth="1" outlineLevel="2"/>
    <col min="4" max="4" width="17.5859375" style="9" hidden="1" customWidth="1" outlineLevel="2"/>
    <col min="5" max="5" width="24.05859375" style="9" hidden="1" customWidth="1" outlineLevel="2"/>
    <col min="6" max="6" width="13.5859375" style="9" hidden="1" customWidth="1" outlineLevel="2"/>
    <col min="7" max="8" width="18.52734375" style="9" hidden="1" customWidth="1" outlineLevel="2"/>
    <col min="9" max="9" width="18.52734375" style="9" hidden="1" customWidth="1" outlineLevel="1" collapsed="1"/>
    <col min="10" max="10" width="22.8203125" style="9" hidden="1" customWidth="1" outlineLevel="1"/>
    <col min="11" max="11" width="1.3515625" style="9" hidden="1" customWidth="1" outlineLevel="1"/>
    <col min="12" max="12" width="7.52734375" style="9" hidden="1" customWidth="1" outlineLevel="2"/>
    <col min="13" max="14" width="13.52734375" style="9" hidden="1" customWidth="1" outlineLevel="2"/>
    <col min="15" max="15" width="13" style="9" hidden="1" customWidth="1" outlineLevel="2"/>
    <col min="16" max="16" width="18.05859375" style="9" hidden="1" customWidth="1" outlineLevel="2"/>
    <col min="17" max="17" width="17.05859375" style="9" hidden="1" customWidth="1" outlineLevel="1" collapsed="1"/>
    <col min="18" max="18" width="20.234375" style="9" hidden="1" customWidth="1" outlineLevel="1"/>
    <col min="19" max="19" width="1.3515625" style="9" hidden="1" customWidth="1" outlineLevel="1"/>
    <col min="20" max="20" width="14.3515625" style="9" hidden="1" customWidth="1" outlineLevel="2"/>
    <col min="21" max="21" width="9.76171875" style="9" hidden="1" customWidth="1" outlineLevel="2"/>
    <col min="22" max="22" width="17.8203125" style="9" hidden="1" customWidth="1" outlineLevel="2"/>
    <col min="23" max="23" width="11" style="9" hidden="1" customWidth="1" outlineLevel="1" collapsed="1"/>
    <col min="24" max="24" width="1.3515625" style="9" hidden="1" customWidth="1" outlineLevel="1"/>
    <col min="25" max="25" width="15.3515625" style="9" hidden="1" customWidth="1" outlineLevel="1"/>
    <col min="26" max="26" width="14.3515625" style="9" hidden="1" customWidth="1" outlineLevel="1"/>
    <col min="27" max="27" width="14.5859375" style="9" hidden="1" customWidth="1" outlineLevel="1"/>
    <col min="28" max="28" width="9.05859375" style="9" hidden="1" customWidth="1" outlineLevel="1"/>
    <col min="29" max="29" width="9.05859375" style="9" collapsed="1"/>
    <col min="30" max="16384" width="9.05859375" style="9"/>
  </cols>
  <sheetData>
    <row r="1" spans="1:27" s="8" customFormat="1" x14ac:dyDescent="0.45">
      <c r="A1" s="11" t="s">
        <v>12</v>
      </c>
      <c r="C1" s="11" t="s">
        <v>13</v>
      </c>
      <c r="D1" s="11" t="s">
        <v>14</v>
      </c>
      <c r="E1" s="11" t="s">
        <v>15</v>
      </c>
      <c r="F1" s="11" t="s">
        <v>86</v>
      </c>
      <c r="G1" s="11" t="s">
        <v>16</v>
      </c>
      <c r="H1" s="11" t="s">
        <v>17</v>
      </c>
      <c r="I1" s="11" t="s">
        <v>18</v>
      </c>
      <c r="J1" s="11" t="s">
        <v>19</v>
      </c>
      <c r="L1" s="11" t="s">
        <v>20</v>
      </c>
      <c r="M1" s="11" t="s">
        <v>2</v>
      </c>
      <c r="N1" s="11" t="s">
        <v>21</v>
      </c>
      <c r="O1" s="11" t="s">
        <v>22</v>
      </c>
      <c r="P1" s="11" t="s">
        <v>23</v>
      </c>
      <c r="Q1" s="11" t="s">
        <v>24</v>
      </c>
      <c r="R1" s="11" t="s">
        <v>25</v>
      </c>
      <c r="T1" s="11" t="s">
        <v>26</v>
      </c>
      <c r="U1" s="11" t="s">
        <v>27</v>
      </c>
      <c r="V1" s="11" t="s">
        <v>28</v>
      </c>
      <c r="W1" s="11" t="s">
        <v>29</v>
      </c>
      <c r="Y1" s="11" t="s">
        <v>30</v>
      </c>
      <c r="Z1" s="11" t="s">
        <v>31</v>
      </c>
      <c r="AA1" s="11" t="s">
        <v>32</v>
      </c>
    </row>
    <row r="2" spans="1:27" x14ac:dyDescent="0.45">
      <c r="A2" s="82" t="s">
        <v>33</v>
      </c>
      <c r="C2" s="9" t="str" cm="1">
        <f t="array" ref="C2:C14">_xll.SI.EXPANDLOCATIONRANGE(Connection)</f>
        <v>100</v>
      </c>
      <c r="D2" s="9" t="str" cm="1">
        <f t="array" ref="D2:D14">_xll.SI.LOCATIONNAME(Connection,_xlfn.ANCHORARRAY(C2))</f>
        <v>USA 1</v>
      </c>
      <c r="E2" s="9" t="str" cm="1">
        <f t="array" ref="E2:E14">_xlfn.ANCHORARRAY(C2)&amp;" - "&amp;_xlfn.ANCHORARRAY(D2)</f>
        <v>100 - USA 1</v>
      </c>
      <c r="F2" s="9" t="str" cm="1">
        <f t="array" ref="F2:F14">_xlfn.LET(_xlpm.ParentLocation,_xll.SI.QUERYLOOKUP(Connection,"LOCATION",,"PARENTID","LOCATIONID",_xlfn.ANCHORARRAY(C2)),IF(_xlpm.ParentLocation="",_xlfn.ANCHORARRAY(C2),_xlpm.ParentLocation))</f>
        <v>100</v>
      </c>
      <c r="G2" s="10" t="s">
        <v>90</v>
      </c>
      <c r="H2" s="10" t="s">
        <v>91</v>
      </c>
      <c r="I2" s="9" t="str" cm="1">
        <f t="array" ref="I2:J15">_xlfn.LET(_xlpm.CustomGroups,_xlfn._xlws.FILTER(G2:H9999,G2:G9999&lt;&gt;"",""),_xlpm.Groups,_xlfn.HSTACK(_xlfn.ANCHORARRAY(C2),_xlfn.ANCHORARRAY(E2)),IF(COUNTA(G2:G9999)=0,_xlpm.Groups,_xlfn.VSTACK(_xlpm.CustomGroups,_xlpm.Groups)))</f>
        <v>*?</v>
      </c>
      <c r="J2" s="9" t="str">
        <v>&lt;All Locations&gt;</v>
      </c>
      <c r="L2" s="9" t="str" cm="1">
        <f t="array" ref="L2:L7">_xll.SI.EXPANDDEPARTMENTRANGE(Connection)</f>
        <v>100</v>
      </c>
      <c r="M2" s="9" t="str" cm="1">
        <f t="array" ref="M2:M7">_xll.SI.DEPARTMENTNAME(Connection,_xlfn.ANCHORARRAY(L2))</f>
        <v>Sales</v>
      </c>
      <c r="N2" s="9" t="str" cm="1">
        <f t="array" ref="N2:N7">_xlfn.ANCHORARRAY(L2)&amp;" - "&amp;_xlfn.ANCHORARRAY(M2)</f>
        <v>100 - Sales</v>
      </c>
      <c r="O2" s="10" t="s">
        <v>90</v>
      </c>
      <c r="P2" s="10" t="s">
        <v>92</v>
      </c>
      <c r="Q2" s="9" t="str" cm="1">
        <f t="array" ref="Q2:R8">_xlfn.LET(_xlpm.CustomGroups,_xlfn._xlws.FILTER(O2:P9999,O2:O9999&lt;&gt;"",""),_xlpm.Groups,_xlfn.HSTACK(_xlfn.ANCHORARRAY(L2),_xlfn.ANCHORARRAY(N2)),IF(COUNTA(O2:O9999)=0,_xlpm.Groups,_xlfn.VSTACK(_xlpm.CustomGroups,_xlpm.Groups)))</f>
        <v>*?</v>
      </c>
      <c r="R2" s="9" t="str">
        <v>&lt;All Departments&gt;</v>
      </c>
      <c r="T2" s="9" t="s">
        <v>5</v>
      </c>
      <c r="U2" s="9" t="str" cm="1">
        <f t="array" ref="U2:U10">_xll.SI.EXPANDUSERBOOKRANGE(Connection)</f>
        <v>605</v>
      </c>
      <c r="V2" s="9" t="str" cm="1">
        <f t="array" ref="V2:V5">IFERROR(_xll.SI.EXPANDCONSOLIDATIONBOOKRANGE(Connection),"")</f>
        <v>Global Loc</v>
      </c>
      <c r="W2" s="9" t="str" cm="1">
        <f t="array" ref="W2:W18">_xlfn.VSTACK(_xlfn._xlws.FILTER($T$2:$T$100,$T$2:$T$100&lt;&gt;""),_xlfn.ANCHORARRAY(U2),_xlfn.ANCHORARRAY(V2))</f>
        <v>Accrual</v>
      </c>
      <c r="Y2" s="10" t="s">
        <v>34</v>
      </c>
      <c r="Z2" s="20">
        <f>DATE(YEAR('Trial Balance'!B8),MONTH((DATEVALUE("1-"&amp;Y2&amp;"-1900"))),1)</f>
        <v>43466</v>
      </c>
      <c r="AA2" s="20">
        <f>DATE(YEAR('Trial Balance'!B8),MONTH((DATEVALUE("1-"&amp;Y2&amp;"-1900")))+11,DAY(EOMONTH(Z2,-1)))</f>
        <v>43830</v>
      </c>
    </row>
    <row r="3" spans="1:27" x14ac:dyDescent="0.45">
      <c r="C3" s="9" t="str">
        <v>110</v>
      </c>
      <c r="D3" s="9" t="str">
        <v>Inactive location</v>
      </c>
      <c r="E3" s="9" t="str">
        <v>110 - Inactive location</v>
      </c>
      <c r="F3" s="9" t="str">
        <v>100</v>
      </c>
      <c r="G3" s="10"/>
      <c r="H3" s="10"/>
      <c r="I3" s="9" t="str">
        <v>100</v>
      </c>
      <c r="J3" s="9" t="str">
        <v>100 - USA 1</v>
      </c>
      <c r="L3" s="9" t="str">
        <v>200</v>
      </c>
      <c r="M3" s="9" t="str">
        <v>Services</v>
      </c>
      <c r="N3" s="9" t="str">
        <v>200 - Services</v>
      </c>
      <c r="O3" s="10"/>
      <c r="P3" s="10"/>
      <c r="Q3" s="9" t="str">
        <v>100</v>
      </c>
      <c r="R3" s="9" t="str">
        <v>100 - Sales</v>
      </c>
      <c r="T3" s="9" t="s">
        <v>35</v>
      </c>
      <c r="U3" s="9" t="str">
        <v>606</v>
      </c>
      <c r="V3" s="9" t="str">
        <v>NA Loc</v>
      </c>
      <c r="W3" s="9" t="str">
        <v>Cash</v>
      </c>
    </row>
    <row r="4" spans="1:27" x14ac:dyDescent="0.45">
      <c r="C4" s="9" t="str">
        <v>150</v>
      </c>
      <c r="D4" s="9" t="str">
        <v>USA - Texas</v>
      </c>
      <c r="E4" s="9" t="str">
        <v>150 - USA - Texas</v>
      </c>
      <c r="F4" s="9" t="str">
        <v>100</v>
      </c>
      <c r="G4" s="10"/>
      <c r="H4" s="10"/>
      <c r="I4" s="9" t="str">
        <v>110</v>
      </c>
      <c r="J4" s="9" t="str">
        <v>110 - Inactive location</v>
      </c>
      <c r="L4" s="9" t="str">
        <v>300</v>
      </c>
      <c r="M4" s="9" t="str">
        <v>Admin</v>
      </c>
      <c r="N4" s="9" t="str">
        <v>300 - Admin</v>
      </c>
      <c r="O4" s="10"/>
      <c r="P4" s="10"/>
      <c r="Q4" s="9" t="str">
        <v>200</v>
      </c>
      <c r="R4" s="9" t="str">
        <v>200 - Services</v>
      </c>
      <c r="T4" s="9" t="s">
        <v>36</v>
      </c>
      <c r="U4" s="9" t="str">
        <v>Allo-Demo</v>
      </c>
      <c r="V4" s="9" t="str">
        <v>Non-US Loc</v>
      </c>
      <c r="W4" s="9" t="str">
        <v>GAAP</v>
      </c>
    </row>
    <row r="5" spans="1:27" x14ac:dyDescent="0.45">
      <c r="C5" s="9" t="str">
        <v>200</v>
      </c>
      <c r="D5" s="9" t="str">
        <v>USA 2</v>
      </c>
      <c r="E5" s="9" t="str">
        <v>200 - USA 2</v>
      </c>
      <c r="F5" s="9" t="str">
        <v>200</v>
      </c>
      <c r="G5" s="10"/>
      <c r="H5" s="10"/>
      <c r="I5" s="9" t="str">
        <v>150</v>
      </c>
      <c r="J5" s="9" t="str">
        <v>150 - USA - Texas</v>
      </c>
      <c r="L5" s="9" t="str">
        <v>400</v>
      </c>
      <c r="M5" s="9" t="str">
        <v>Marketing</v>
      </c>
      <c r="N5" s="9" t="str">
        <v>400 - Marketing</v>
      </c>
      <c r="O5" s="10"/>
      <c r="P5" s="10"/>
      <c r="Q5" s="9" t="str">
        <v>300</v>
      </c>
      <c r="R5" s="9" t="str">
        <v>300 - Admin</v>
      </c>
      <c r="T5" s="9" t="s">
        <v>37</v>
      </c>
      <c r="U5" s="9" t="str">
        <v>Allocations</v>
      </c>
      <c r="V5" s="9" t="str">
        <v>TestConsBook</v>
      </c>
      <c r="W5" s="9" t="str">
        <v>Tax</v>
      </c>
    </row>
    <row r="6" spans="1:27" x14ac:dyDescent="0.45">
      <c r="C6" s="9" t="str">
        <v>220</v>
      </c>
      <c r="D6" s="9" t="str">
        <v>Active-nonposting location</v>
      </c>
      <c r="E6" s="9" t="str">
        <v>220 - Active-nonposting location</v>
      </c>
      <c r="F6" s="9" t="str">
        <v>100</v>
      </c>
      <c r="G6" s="10"/>
      <c r="H6" s="10"/>
      <c r="I6" s="9" t="str">
        <v>200</v>
      </c>
      <c r="J6" s="9" t="str">
        <v>200 - USA 2</v>
      </c>
      <c r="L6" s="9" t="str">
        <v>500</v>
      </c>
      <c r="M6" s="9" t="str">
        <v>IT</v>
      </c>
      <c r="N6" s="9" t="str">
        <v>500 - IT</v>
      </c>
      <c r="O6" s="10"/>
      <c r="P6" s="10"/>
      <c r="Q6" s="9" t="str">
        <v>400</v>
      </c>
      <c r="R6" s="9" t="str">
        <v>400 - Marketing</v>
      </c>
      <c r="U6" s="9" t="str">
        <v>Commitments</v>
      </c>
      <c r="W6" s="9" t="str">
        <v>605</v>
      </c>
    </row>
    <row r="7" spans="1:27" x14ac:dyDescent="0.45">
      <c r="C7" s="9" t="str">
        <v>300</v>
      </c>
      <c r="D7" s="9" t="str">
        <v>Holding Company</v>
      </c>
      <c r="E7" s="9" t="str">
        <v>300 - Holding Company</v>
      </c>
      <c r="F7" s="9" t="str">
        <v>300</v>
      </c>
      <c r="G7" s="10"/>
      <c r="H7" s="10"/>
      <c r="I7" s="9" t="str">
        <v>220</v>
      </c>
      <c r="J7" s="9" t="str">
        <v>220 - Active-nonposting location</v>
      </c>
      <c r="L7" s="9" t="str">
        <v>SalesMarketing</v>
      </c>
      <c r="M7" s="9" t="str">
        <v>Sales &amp; Marketing</v>
      </c>
      <c r="N7" s="9" t="str">
        <v>SalesMarketing - Sales &amp; Marketing</v>
      </c>
      <c r="O7" s="10"/>
      <c r="P7" s="10"/>
      <c r="Q7" s="9" t="str">
        <v>500</v>
      </c>
      <c r="R7" s="9" t="str">
        <v>500 - IT</v>
      </c>
      <c r="U7" s="9" t="str">
        <v>DBB</v>
      </c>
      <c r="W7" s="9" t="str">
        <v>606</v>
      </c>
    </row>
    <row r="8" spans="1:27" x14ac:dyDescent="0.45">
      <c r="C8" s="9" t="str">
        <v>400</v>
      </c>
      <c r="D8" s="9" t="str">
        <v>Canada</v>
      </c>
      <c r="E8" s="9" t="str">
        <v>400 - Canada</v>
      </c>
      <c r="F8" s="9" t="str">
        <v>400</v>
      </c>
      <c r="G8" s="10"/>
      <c r="H8" s="10"/>
      <c r="I8" s="9" t="str">
        <v>300</v>
      </c>
      <c r="J8" s="9" t="str">
        <v>300 - Holding Company</v>
      </c>
      <c r="Q8" s="9" t="str">
        <v>SalesMarketing</v>
      </c>
      <c r="R8" s="9" t="str">
        <v>SalesMarketing - Sales &amp; Marketing</v>
      </c>
      <c r="U8" s="9" t="str">
        <v>Eliminations</v>
      </c>
      <c r="W8" s="9" t="str">
        <v>Allo-Demo</v>
      </c>
    </row>
    <row r="9" spans="1:27" x14ac:dyDescent="0.45">
      <c r="C9" s="9" t="str">
        <v>500</v>
      </c>
      <c r="D9" s="9" t="str">
        <v>United Kingdom</v>
      </c>
      <c r="E9" s="9" t="str">
        <v>500 - United Kingdom</v>
      </c>
      <c r="F9" s="9" t="str">
        <v>500</v>
      </c>
      <c r="G9" s="10"/>
      <c r="H9" s="10"/>
      <c r="I9" s="9" t="str">
        <v>400</v>
      </c>
      <c r="J9" s="9" t="str">
        <v>400 - Canada</v>
      </c>
      <c r="U9" s="9" t="str">
        <v>IFRS</v>
      </c>
      <c r="W9" s="9" t="str">
        <v>Allocations</v>
      </c>
    </row>
    <row r="10" spans="1:27" x14ac:dyDescent="0.45">
      <c r="C10" s="9" t="str">
        <v>600</v>
      </c>
      <c r="D10" s="9" t="str">
        <v>Australia</v>
      </c>
      <c r="E10" s="9" t="str">
        <v>600 - Australia</v>
      </c>
      <c r="F10" s="9" t="str">
        <v>600</v>
      </c>
      <c r="G10" s="10"/>
      <c r="H10" s="10"/>
      <c r="I10" s="9" t="str">
        <v>500</v>
      </c>
      <c r="J10" s="9" t="str">
        <v>500 - United Kingdom</v>
      </c>
      <c r="U10" s="9" t="str">
        <v>TEST_BK</v>
      </c>
      <c r="W10" s="9" t="str">
        <v>Commitments</v>
      </c>
    </row>
    <row r="11" spans="1:27" x14ac:dyDescent="0.45">
      <c r="C11" s="9" t="str">
        <v>700</v>
      </c>
      <c r="D11" s="9" t="str">
        <v>South Africa</v>
      </c>
      <c r="E11" s="9" t="str">
        <v>700 - South Africa</v>
      </c>
      <c r="F11" s="9" t="str">
        <v>700</v>
      </c>
      <c r="G11" s="10"/>
      <c r="H11" s="10"/>
      <c r="I11" s="9" t="str">
        <v>600</v>
      </c>
      <c r="J11" s="9" t="str">
        <v>600 - Australia</v>
      </c>
      <c r="W11" s="9" t="str">
        <v>DBB</v>
      </c>
    </row>
    <row r="12" spans="1:27" x14ac:dyDescent="0.45">
      <c r="C12" s="9" t="str">
        <v>900</v>
      </c>
      <c r="D12" s="9" t="str">
        <v>Elimination - NA</v>
      </c>
      <c r="E12" s="9" t="str">
        <v>900 - Elimination - NA</v>
      </c>
      <c r="F12" s="9" t="str">
        <v>900</v>
      </c>
      <c r="G12" s="10"/>
      <c r="H12" s="10"/>
      <c r="I12" s="9" t="str">
        <v>700</v>
      </c>
      <c r="J12" s="9" t="str">
        <v>700 - South Africa</v>
      </c>
      <c r="W12" s="9" t="str">
        <v>Eliminations</v>
      </c>
    </row>
    <row r="13" spans="1:27" x14ac:dyDescent="0.45">
      <c r="C13" s="9" t="str">
        <v>910</v>
      </c>
      <c r="D13" s="9" t="str">
        <v>Elimination - Global</v>
      </c>
      <c r="E13" s="9" t="str">
        <v>910 - Elimination - Global</v>
      </c>
      <c r="F13" s="9" t="str">
        <v>910</v>
      </c>
      <c r="G13" s="10"/>
      <c r="H13" s="10"/>
      <c r="I13" s="9" t="str">
        <v>900</v>
      </c>
      <c r="J13" s="9" t="str">
        <v>900 - Elimination - NA</v>
      </c>
      <c r="W13" s="9" t="str">
        <v>IFRS</v>
      </c>
    </row>
    <row r="14" spans="1:27" x14ac:dyDescent="0.45">
      <c r="C14" s="9" t="str">
        <v>920</v>
      </c>
      <c r="D14" s="9" t="str">
        <v>Elimination - Sub</v>
      </c>
      <c r="E14" s="9" t="str">
        <v>920 - Elimination - Sub</v>
      </c>
      <c r="F14" s="9" t="str">
        <v>920</v>
      </c>
      <c r="I14" s="9" t="str">
        <v>910</v>
      </c>
      <c r="J14" s="9" t="str">
        <v>910 - Elimination - Global</v>
      </c>
      <c r="W14" s="9" t="str">
        <v>TEST_BK</v>
      </c>
    </row>
    <row r="15" spans="1:27" x14ac:dyDescent="0.45">
      <c r="I15" s="9" t="str">
        <v>920</v>
      </c>
      <c r="J15" s="9" t="str">
        <v>920 - Elimination - Sub</v>
      </c>
      <c r="W15" s="9" t="str">
        <v>Global Loc</v>
      </c>
    </row>
    <row r="16" spans="1:27" x14ac:dyDescent="0.45">
      <c r="W16" s="9" t="str">
        <v>NA Loc</v>
      </c>
    </row>
    <row r="17" spans="23:23" x14ac:dyDescent="0.45">
      <c r="W17" s="9" t="str">
        <v>Non-US Loc</v>
      </c>
    </row>
    <row r="18" spans="23:23" x14ac:dyDescent="0.45">
      <c r="W18" s="9" t="str">
        <v>TestConsBook</v>
      </c>
    </row>
  </sheetData>
  <dataValidations count="1">
    <dataValidation type="list" allowBlank="1" showInputMessage="1" showErrorMessage="1" sqref="Y2" xr:uid="{6BD16AC6-5E28-441D-9BDC-519B0457DF12}">
      <formula1>"January,February,March,April,May,June,July,August,September,October,November,December"</formula1>
    </dataValidation>
  </dataValidation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B31D3-1F22-47AE-AEFE-E172B6F8E497}">
  <sheetPr>
    <tabColor theme="0" tint="-0.499984740745262"/>
  </sheetPr>
  <dimension ref="A1:B18"/>
  <sheetViews>
    <sheetView showGridLines="0" workbookViewId="0"/>
  </sheetViews>
  <sheetFormatPr defaultRowHeight="15.75" x14ac:dyDescent="0.5"/>
  <cols>
    <col min="1" max="1" width="17.234375" customWidth="1"/>
    <col min="2" max="2" width="100.64453125" customWidth="1"/>
  </cols>
  <sheetData>
    <row r="1" spans="1:2" ht="23.25" x14ac:dyDescent="0.7">
      <c r="A1" s="14" t="s">
        <v>38</v>
      </c>
    </row>
    <row r="3" spans="1:2" x14ac:dyDescent="0.5">
      <c r="A3" t="s">
        <v>39</v>
      </c>
    </row>
    <row r="4" spans="1:2" x14ac:dyDescent="0.5">
      <c r="A4" t="s">
        <v>85</v>
      </c>
    </row>
    <row r="5" spans="1:2" x14ac:dyDescent="0.5">
      <c r="A5" s="15" t="s">
        <v>40</v>
      </c>
      <c r="B5" t="s">
        <v>82</v>
      </c>
    </row>
    <row r="6" spans="1:2" x14ac:dyDescent="0.5">
      <c r="A6" s="15" t="s">
        <v>41</v>
      </c>
      <c r="B6" t="s">
        <v>50</v>
      </c>
    </row>
    <row r="7" spans="1:2" x14ac:dyDescent="0.5">
      <c r="A7" s="15" t="s">
        <v>42</v>
      </c>
      <c r="B7" t="s">
        <v>43</v>
      </c>
    </row>
    <row r="8" spans="1:2" x14ac:dyDescent="0.5">
      <c r="A8" s="15" t="s">
        <v>44</v>
      </c>
      <c r="B8" t="s">
        <v>75</v>
      </c>
    </row>
    <row r="9" spans="1:2" x14ac:dyDescent="0.5">
      <c r="A9" s="15" t="s">
        <v>45</v>
      </c>
      <c r="B9" s="16">
        <v>1.3</v>
      </c>
    </row>
    <row r="10" spans="1:2" x14ac:dyDescent="0.5">
      <c r="A10" s="15" t="s">
        <v>46</v>
      </c>
      <c r="B10" s="17">
        <v>45968</v>
      </c>
    </row>
    <row r="11" spans="1:2" x14ac:dyDescent="0.5">
      <c r="A11" s="15" t="s">
        <v>47</v>
      </c>
      <c r="B11" s="18" t="s">
        <v>83</v>
      </c>
    </row>
    <row r="14" spans="1:2" x14ac:dyDescent="0.5">
      <c r="A14" s="15" t="s">
        <v>48</v>
      </c>
    </row>
    <row r="15" spans="1:2" x14ac:dyDescent="0.5">
      <c r="A15" s="85" t="s">
        <v>93</v>
      </c>
      <c r="B15" s="85" t="s">
        <v>49</v>
      </c>
    </row>
    <row r="16" spans="1:2" x14ac:dyDescent="0.5">
      <c r="A16" s="85" t="s">
        <v>94</v>
      </c>
      <c r="B16" s="86" t="s">
        <v>95</v>
      </c>
    </row>
    <row r="17" spans="1:2" x14ac:dyDescent="0.5">
      <c r="A17" s="85" t="s">
        <v>96</v>
      </c>
      <c r="B17" s="86" t="s">
        <v>97</v>
      </c>
    </row>
    <row r="18" spans="1:2" x14ac:dyDescent="0.5">
      <c r="A18" s="87" t="s">
        <v>98</v>
      </c>
      <c r="B18" s="86" t="s">
        <v>99</v>
      </c>
    </row>
  </sheetData>
  <hyperlinks>
    <hyperlink ref="B11" r:id="rId1" xr:uid="{5590EF39-BD01-4CF8-8144-9D8596A21987}"/>
  </hyperlinks>
  <pageMargins left="0.7" right="0.7" top="0.75" bottom="0.75" header="0.3" footer="0.3"/>
  <pageSetup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46464F-6C17-4089-BF54-6444F8691957}">
  <dimension ref="A1"/>
  <sheetViews>
    <sheetView workbookViewId="0"/>
  </sheetViews>
  <sheetFormatPr defaultRowHeight="15.75" x14ac:dyDescent="0.5"/>
  <sheetData/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B8CE6-64F7-4A22-B507-1A156C59059A}">
  <dimension ref="A1"/>
  <sheetViews>
    <sheetView workbookViewId="0"/>
  </sheetViews>
  <sheetFormatPr defaultRowHeight="15.75" x14ac:dyDescent="0.5"/>
  <sheetData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1B93C-4483-4A29-9E55-0BE114E79A25}">
  <dimension ref="A1:C6"/>
  <sheetViews>
    <sheetView workbookViewId="0"/>
  </sheetViews>
  <sheetFormatPr defaultRowHeight="15.75" x14ac:dyDescent="0.5"/>
  <sheetData>
    <row r="1" spans="1:3" x14ac:dyDescent="0.5">
      <c r="A1" t="s">
        <v>74</v>
      </c>
      <c r="B1" t="b">
        <v>0</v>
      </c>
      <c r="C1" t="s">
        <v>73</v>
      </c>
    </row>
    <row r="2" spans="1:3" x14ac:dyDescent="0.5">
      <c r="A2" t="s">
        <v>77</v>
      </c>
      <c r="B2" t="s">
        <v>78</v>
      </c>
    </row>
    <row r="3" spans="1:3" x14ac:dyDescent="0.5">
      <c r="A3" t="s">
        <v>79</v>
      </c>
      <c r="B3" t="b">
        <v>0</v>
      </c>
      <c r="C3" t="s">
        <v>81</v>
      </c>
    </row>
    <row r="4" spans="1:3" x14ac:dyDescent="0.5">
      <c r="A4" t="s">
        <v>80</v>
      </c>
      <c r="B4" t="b">
        <v>0</v>
      </c>
    </row>
    <row r="6" spans="1:3" x14ac:dyDescent="0.5">
      <c r="A6" t="s">
        <v>71</v>
      </c>
      <c r="B6" t="s">
        <v>72</v>
      </c>
      <c r="C6" t="s">
        <v>76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51CFD0915C974B9171B3EF07AE7C70" ma:contentTypeVersion="14" ma:contentTypeDescription="Create a new document." ma:contentTypeScope="" ma:versionID="0033f834692a6392f1cd060020ed6c97">
  <xsd:schema xmlns:xsd="http://www.w3.org/2001/XMLSchema" xmlns:xs="http://www.w3.org/2001/XMLSchema" xmlns:p="http://schemas.microsoft.com/office/2006/metadata/properties" xmlns:ns2="4944a7f5-8a77-4428-8ee2-2834b8af263d" xmlns:ns3="e8ea7d2f-2adf-4240-a9a3-0f4cbd191e2b" targetNamespace="http://schemas.microsoft.com/office/2006/metadata/properties" ma:root="true" ma:fieldsID="560183a1c93db90b89dd4eafb1a416ed" ns2:_="" ns3:_="">
    <xsd:import namespace="4944a7f5-8a77-4428-8ee2-2834b8af263d"/>
    <xsd:import namespace="e8ea7d2f-2adf-4240-a9a3-0f4cbd191e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44a7f5-8a77-4428-8ee2-2834b8af26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79ab57cc-0bcc-4ef8-976a-f24015158e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ea7d2f-2adf-4240-a9a3-0f4cbd191e2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da6752e0-999a-4a23-b510-41f405ac79f8}" ma:internalName="TaxCatchAll" ma:showField="CatchAllData" ma:web="e8ea7d2f-2adf-4240-a9a3-0f4cbd191e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944a7f5-8a77-4428-8ee2-2834b8af263d">
      <Terms xmlns="http://schemas.microsoft.com/office/infopath/2007/PartnerControls"/>
    </lcf76f155ced4ddcb4097134ff3c332f>
    <TaxCatchAll xmlns="e8ea7d2f-2adf-4240-a9a3-0f4cbd191e2b" xsi:nil="true"/>
  </documentManagement>
</p:properties>
</file>

<file path=customXml/itemProps1.xml><?xml version="1.0" encoding="utf-8"?>
<ds:datastoreItem xmlns:ds="http://schemas.openxmlformats.org/officeDocument/2006/customXml" ds:itemID="{E5787DBA-41D6-4102-9D3A-1655CF44474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944a7f5-8a77-4428-8ee2-2834b8af263d"/>
    <ds:schemaRef ds:uri="e8ea7d2f-2adf-4240-a9a3-0f4cbd191e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AB49E18-9DDC-478A-907C-9A2BDE5772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240391-8807-4C58-902C-DC437F5C656B}">
  <ds:schemaRefs>
    <ds:schemaRef ds:uri="4944a7f5-8a77-4428-8ee2-2834b8af263d"/>
    <ds:schemaRef ds:uri="http://schemas.microsoft.com/office/2006/metadata/properties"/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e8ea7d2f-2adf-4240-a9a3-0f4cbd191e2b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Trial Balance</vt:lpstr>
      <vt:lpstr>Control</vt:lpstr>
      <vt:lpstr>Options</vt:lpstr>
      <vt:lpstr>Information</vt:lpstr>
      <vt:lpstr>Connection</vt:lpstr>
      <vt:lpstr>'Trial Balance'!VelixoAutoHideZeroRows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Aljun Talle</dc:creator>
  <cp:keywords/>
  <dc:description/>
  <cp:lastModifiedBy>Aljun Talle</cp:lastModifiedBy>
  <cp:revision/>
  <dcterms:created xsi:type="dcterms:W3CDTF">2023-11-07T02:43:21Z</dcterms:created>
  <dcterms:modified xsi:type="dcterms:W3CDTF">2025-11-07T07:52:12Z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0x0101001A51CFD0915C974B9171B3EF07AE7C70</vt:lpwstr>
  </property>
  <property fmtid="{D5CDD505-2E9C-101B-9397-08002B2CF9AE}" pid="3" name="MediaServiceImageTags">
    <vt:lpwstr/>
  </property>
</Properties>
</file>