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32" documentId="13_ncr:1_{C1134CD3-4CF8-4B76-B6C4-B1241F891827}" xr6:coauthVersionLast="47" xr6:coauthVersionMax="47" xr10:uidLastSave="{28AEC018-F646-4412-8743-13997C36E00F}"/>
  <bookViews>
    <workbookView xWindow="14055" yWindow="-16320" windowWidth="29040" windowHeight="15720" xr2:uid="{79CFE93E-1DEF-4CBD-846A-7F189708DB03}"/>
  </bookViews>
  <sheets>
    <sheet name="Budget Writeback" sheetId="1" r:id="rId1"/>
    <sheet name="Options" sheetId="10" r:id="rId2"/>
    <sheet name="Information" sheetId="14" r:id="rId3"/>
    <sheet name="VelixoReportsConnections" sheetId="5" state="veryHidden" r:id="rId4"/>
    <sheet name="VelixoReportsGIOptions" sheetId="6" state="veryHidden" r:id="rId5"/>
    <sheet name="VelixoReportsSettings" sheetId="7" state="veryHidden" r:id="rId6"/>
  </sheets>
  <definedNames>
    <definedName name="AccountClassRange">_xlfn.HSTACK(_xll.EXPANDACCOUNTCLASSRANGE(Connection),_xll.ACCOUNTCLASSNAME(Connection,_xll.EXPANDACCOUNTCLASSRANGE(Connection)))</definedName>
    <definedName name="Connection">Options!$A$2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0" l="1" a="1"/>
  <c r="C2" i="10" s="1"/>
  <c r="H2" i="10" s="1" a="1"/>
  <c r="H2" i="10" s="1"/>
  <c r="E2" i="1" a="1"/>
  <c r="E2" i="1" s="1"/>
  <c r="F2" i="1" a="1"/>
  <c r="F2" i="1" s="1"/>
  <c r="M2" i="1" s="1"/>
  <c r="N2" i="1" s="1" a="1"/>
  <c r="N2" i="1" s="1"/>
  <c r="O2" i="1" s="1" a="1"/>
  <c r="O2" i="1" s="1"/>
  <c r="P2" i="1" s="1" a="1"/>
  <c r="P2" i="1" s="1"/>
  <c r="Q2" i="1" s="1" a="1"/>
  <c r="Q2" i="1" s="1"/>
  <c r="R2" i="1" s="1" a="1"/>
  <c r="R2" i="1" s="1"/>
  <c r="S2" i="1" s="1" a="1"/>
  <c r="S2" i="1" s="1"/>
  <c r="T2" i="1" s="1" a="1"/>
  <c r="T2" i="1" s="1"/>
  <c r="U2" i="1" s="1" a="1"/>
  <c r="U2" i="1" s="1"/>
  <c r="V2" i="1" s="1" a="1"/>
  <c r="V2" i="1" s="1"/>
  <c r="W2" i="1" s="1" a="1"/>
  <c r="W2" i="1" s="1"/>
  <c r="X2" i="1" s="1" a="1"/>
  <c r="X2" i="1" s="1"/>
  <c r="E3" i="1" a="1"/>
  <c r="E3" i="1" s="1"/>
  <c r="E13" i="1"/>
  <c r="F13" i="1"/>
  <c r="G13" i="1"/>
  <c r="A14" i="1"/>
  <c r="A15" i="1"/>
  <c r="F15" i="1" s="1" a="1"/>
  <c r="F15" i="1" s="1"/>
  <c r="A18" i="1"/>
  <c r="F18" i="1" a="1"/>
  <c r="F18" i="1" s="1"/>
  <c r="A20" i="1"/>
  <c r="F20" i="1" a="1"/>
  <c r="F20" i="1" s="1"/>
  <c r="J92" i="1"/>
  <c r="K92" i="1"/>
  <c r="L92" i="1"/>
  <c r="M92" i="1" a="1"/>
  <c r="M92" i="1"/>
  <c r="N92" i="1" a="1"/>
  <c r="N92" i="1"/>
  <c r="O92" i="1" a="1"/>
  <c r="O92" i="1"/>
  <c r="P92" i="1" a="1"/>
  <c r="P92" i="1" s="1"/>
  <c r="Q92" i="1" a="1"/>
  <c r="Q92" i="1"/>
  <c r="R92" i="1" a="1"/>
  <c r="R92" i="1"/>
  <c r="S92" i="1" a="1"/>
  <c r="S92" i="1"/>
  <c r="T92" i="1" a="1"/>
  <c r="T92" i="1"/>
  <c r="U92" i="1" a="1"/>
  <c r="U92" i="1"/>
  <c r="V92" i="1" a="1"/>
  <c r="V92" i="1"/>
  <c r="W92" i="1" a="1"/>
  <c r="W92" i="1"/>
  <c r="X92" i="1" a="1"/>
  <c r="X92" i="1"/>
  <c r="J93" i="1"/>
  <c r="K93" i="1"/>
  <c r="L93" i="1"/>
  <c r="M93" i="1" a="1"/>
  <c r="M93" i="1" s="1"/>
  <c r="N93" i="1" a="1"/>
  <c r="N93" i="1"/>
  <c r="O93" i="1" a="1"/>
  <c r="O93" i="1"/>
  <c r="P93" i="1" a="1"/>
  <c r="P93" i="1"/>
  <c r="Q93" i="1" a="1"/>
  <c r="Q93" i="1"/>
  <c r="R93" i="1" a="1"/>
  <c r="R93" i="1"/>
  <c r="S93" i="1" a="1"/>
  <c r="S93" i="1"/>
  <c r="T93" i="1" a="1"/>
  <c r="T93" i="1"/>
  <c r="U93" i="1" a="1"/>
  <c r="U93" i="1"/>
  <c r="V93" i="1" a="1"/>
  <c r="V93" i="1"/>
  <c r="W93" i="1" a="1"/>
  <c r="W93" i="1" s="1"/>
  <c r="X93" i="1" a="1"/>
  <c r="X93" i="1"/>
  <c r="J94" i="1"/>
  <c r="K94" i="1"/>
  <c r="L94" i="1"/>
  <c r="M94" i="1" a="1"/>
  <c r="M94" i="1"/>
  <c r="N94" i="1" a="1"/>
  <c r="N94" i="1"/>
  <c r="O94" i="1" a="1"/>
  <c r="O94" i="1"/>
  <c r="P94" i="1" a="1"/>
  <c r="P94" i="1"/>
  <c r="Q94" i="1" a="1"/>
  <c r="Q94" i="1"/>
  <c r="R94" i="1" a="1"/>
  <c r="R94" i="1"/>
  <c r="S94" i="1" a="1"/>
  <c r="S94" i="1"/>
  <c r="T94" i="1" a="1"/>
  <c r="T94" i="1"/>
  <c r="U94" i="1" a="1"/>
  <c r="U94" i="1"/>
  <c r="V94" i="1" a="1"/>
  <c r="V94" i="1"/>
  <c r="W94" i="1" a="1"/>
  <c r="W94" i="1"/>
  <c r="X94" i="1" a="1"/>
  <c r="X94" i="1"/>
  <c r="J95" i="1"/>
  <c r="K95" i="1"/>
  <c r="L95" i="1"/>
  <c r="M95" i="1" a="1"/>
  <c r="M95" i="1"/>
  <c r="N95" i="1" a="1"/>
  <c r="N95" i="1"/>
  <c r="O95" i="1" a="1"/>
  <c r="O95" i="1"/>
  <c r="P95" i="1" a="1"/>
  <c r="P95" i="1" s="1"/>
  <c r="Q95" i="1" a="1"/>
  <c r="Q95" i="1" s="1"/>
  <c r="R95" i="1" a="1"/>
  <c r="R95" i="1"/>
  <c r="S95" i="1" a="1"/>
  <c r="S95" i="1"/>
  <c r="T95" i="1" a="1"/>
  <c r="T95" i="1"/>
  <c r="U95" i="1" a="1"/>
  <c r="U95" i="1"/>
  <c r="V95" i="1" a="1"/>
  <c r="V95" i="1"/>
  <c r="W95" i="1" a="1"/>
  <c r="W95" i="1"/>
  <c r="X95" i="1" a="1"/>
  <c r="X95" i="1"/>
  <c r="J96" i="1"/>
  <c r="K96" i="1"/>
  <c r="L96" i="1"/>
  <c r="M96" i="1" a="1"/>
  <c r="M96" i="1"/>
  <c r="N96" i="1" a="1"/>
  <c r="N96" i="1"/>
  <c r="O96" i="1" a="1"/>
  <c r="O96" i="1"/>
  <c r="P96" i="1" a="1"/>
  <c r="P96" i="1"/>
  <c r="Q96" i="1" a="1"/>
  <c r="Q96" i="1"/>
  <c r="R96" i="1" a="1"/>
  <c r="R96" i="1"/>
  <c r="S96" i="1" a="1"/>
  <c r="S96" i="1"/>
  <c r="T96" i="1" a="1"/>
  <c r="T96" i="1"/>
  <c r="U96" i="1" a="1"/>
  <c r="U96" i="1"/>
  <c r="V96" i="1" a="1"/>
  <c r="V96" i="1"/>
  <c r="W96" i="1" a="1"/>
  <c r="W96" i="1"/>
  <c r="X96" i="1" a="1"/>
  <c r="X96" i="1"/>
  <c r="J97" i="1"/>
  <c r="K97" i="1"/>
  <c r="L97" i="1"/>
  <c r="M97" i="1" a="1"/>
  <c r="M97" i="1"/>
  <c r="N97" i="1" a="1"/>
  <c r="N97" i="1"/>
  <c r="O97" i="1" a="1"/>
  <c r="O97" i="1"/>
  <c r="P97" i="1" a="1"/>
  <c r="P97" i="1"/>
  <c r="Q97" i="1" a="1"/>
  <c r="Q97" i="1"/>
  <c r="R97" i="1" a="1"/>
  <c r="R97" i="1"/>
  <c r="S97" i="1" a="1"/>
  <c r="S97" i="1" s="1"/>
  <c r="T97" i="1" a="1"/>
  <c r="T97" i="1"/>
  <c r="U97" i="1" a="1"/>
  <c r="U97" i="1"/>
  <c r="V97" i="1" a="1"/>
  <c r="V97" i="1"/>
  <c r="W97" i="1" a="1"/>
  <c r="W97" i="1"/>
  <c r="X97" i="1" a="1"/>
  <c r="X97" i="1"/>
  <c r="J98" i="1"/>
  <c r="K98" i="1"/>
  <c r="L98" i="1"/>
  <c r="M98" i="1" a="1"/>
  <c r="M98" i="1"/>
  <c r="N98" i="1" a="1"/>
  <c r="N98" i="1"/>
  <c r="O98" i="1" a="1"/>
  <c r="O98" i="1"/>
  <c r="P98" i="1" a="1"/>
  <c r="P98" i="1"/>
  <c r="Q98" i="1" a="1"/>
  <c r="Q98" i="1" s="1"/>
  <c r="R98" i="1" a="1"/>
  <c r="R98" i="1"/>
  <c r="S98" i="1" a="1"/>
  <c r="S98" i="1"/>
  <c r="T98" i="1" a="1"/>
  <c r="T98" i="1"/>
  <c r="U98" i="1" a="1"/>
  <c r="U98" i="1"/>
  <c r="V98" i="1" a="1"/>
  <c r="V98" i="1"/>
  <c r="W98" i="1" a="1"/>
  <c r="W98" i="1"/>
  <c r="X98" i="1" a="1"/>
  <c r="X98" i="1"/>
  <c r="J99" i="1"/>
  <c r="K99" i="1"/>
  <c r="L99" i="1"/>
  <c r="M99" i="1" a="1"/>
  <c r="M99" i="1"/>
  <c r="N99" i="1" a="1"/>
  <c r="N99" i="1"/>
  <c r="O99" i="1" a="1"/>
  <c r="O99" i="1"/>
  <c r="P99" i="1" a="1"/>
  <c r="P99" i="1"/>
  <c r="Q99" i="1" a="1"/>
  <c r="Q99" i="1"/>
  <c r="R99" i="1" a="1"/>
  <c r="R99" i="1"/>
  <c r="S99" i="1" a="1"/>
  <c r="S99" i="1"/>
  <c r="T99" i="1" a="1"/>
  <c r="T99" i="1"/>
  <c r="U99" i="1" a="1"/>
  <c r="U99" i="1"/>
  <c r="V99" i="1" a="1"/>
  <c r="V99" i="1" s="1"/>
  <c r="W99" i="1" a="1"/>
  <c r="W99" i="1"/>
  <c r="X99" i="1" a="1"/>
  <c r="X99" i="1" s="1"/>
  <c r="J100" i="1"/>
  <c r="K100" i="1"/>
  <c r="L100" i="1"/>
  <c r="M100" i="1" a="1"/>
  <c r="M100" i="1"/>
  <c r="N100" i="1" a="1"/>
  <c r="N100" i="1"/>
  <c r="O100" i="1" a="1"/>
  <c r="O100" i="1"/>
  <c r="P100" i="1" a="1"/>
  <c r="P100" i="1"/>
  <c r="Q100" i="1" a="1"/>
  <c r="Q100" i="1"/>
  <c r="R100" i="1" a="1"/>
  <c r="R100" i="1"/>
  <c r="S100" i="1" a="1"/>
  <c r="S100" i="1"/>
  <c r="T100" i="1" a="1"/>
  <c r="T100" i="1"/>
  <c r="U100" i="1" a="1"/>
  <c r="U100" i="1"/>
  <c r="V100" i="1" a="1"/>
  <c r="V100" i="1"/>
  <c r="W100" i="1" a="1"/>
  <c r="W100" i="1"/>
  <c r="X100" i="1" a="1"/>
  <c r="X100" i="1"/>
  <c r="J101" i="1"/>
  <c r="K101" i="1"/>
  <c r="L101" i="1"/>
  <c r="M101" i="1" a="1"/>
  <c r="M101" i="1"/>
  <c r="N101" i="1" a="1"/>
  <c r="N101" i="1"/>
  <c r="O101" i="1" a="1"/>
  <c r="O101" i="1" s="1"/>
  <c r="P101" i="1" a="1"/>
  <c r="P101" i="1"/>
  <c r="Q101" i="1" a="1"/>
  <c r="Q101" i="1"/>
  <c r="R101" i="1" a="1"/>
  <c r="R101" i="1"/>
  <c r="S101" i="1" a="1"/>
  <c r="S101" i="1"/>
  <c r="T101" i="1" a="1"/>
  <c r="T101" i="1"/>
  <c r="U101" i="1" a="1"/>
  <c r="U101" i="1"/>
  <c r="V101" i="1" a="1"/>
  <c r="V101" i="1"/>
  <c r="W101" i="1" a="1"/>
  <c r="W101" i="1"/>
  <c r="X101" i="1" a="1"/>
  <c r="X101" i="1"/>
  <c r="J102" i="1"/>
  <c r="K102" i="1"/>
  <c r="L102" i="1"/>
  <c r="M102" i="1" a="1"/>
  <c r="M102" i="1"/>
  <c r="N102" i="1" a="1"/>
  <c r="N102" i="1" s="1"/>
  <c r="O102" i="1" a="1"/>
  <c r="O102" i="1"/>
  <c r="P102" i="1" a="1"/>
  <c r="P102" i="1"/>
  <c r="Q102" i="1" a="1"/>
  <c r="Q102" i="1"/>
  <c r="R102" i="1" a="1"/>
  <c r="R102" i="1"/>
  <c r="S102" i="1" a="1"/>
  <c r="S102" i="1"/>
  <c r="T102" i="1" a="1"/>
  <c r="T102" i="1"/>
  <c r="U102" i="1" a="1"/>
  <c r="U102" i="1"/>
  <c r="V102" i="1" a="1"/>
  <c r="V102" i="1"/>
  <c r="W102" i="1" a="1"/>
  <c r="W102" i="1"/>
  <c r="X102" i="1" a="1"/>
  <c r="X102" i="1" s="1"/>
  <c r="J103" i="1"/>
  <c r="K103" i="1"/>
  <c r="L103" i="1"/>
  <c r="M103" i="1" a="1"/>
  <c r="M103" i="1"/>
  <c r="N103" i="1" a="1"/>
  <c r="N103" i="1"/>
  <c r="O103" i="1" a="1"/>
  <c r="O103" i="1"/>
  <c r="P103" i="1" a="1"/>
  <c r="P103" i="1"/>
  <c r="Q103" i="1" a="1"/>
  <c r="Q103" i="1"/>
  <c r="R103" i="1" a="1"/>
  <c r="R103" i="1" s="1"/>
  <c r="S103" i="1" a="1"/>
  <c r="S103" i="1"/>
  <c r="T103" i="1" a="1"/>
  <c r="T103" i="1"/>
  <c r="U103" i="1" a="1"/>
  <c r="U103" i="1" s="1"/>
  <c r="V103" i="1" a="1"/>
  <c r="V103" i="1"/>
  <c r="W103" i="1" a="1"/>
  <c r="W103" i="1"/>
  <c r="X103" i="1" a="1"/>
  <c r="X103" i="1"/>
  <c r="J104" i="1"/>
  <c r="K104" i="1"/>
  <c r="L104" i="1"/>
  <c r="M104" i="1" a="1"/>
  <c r="M104" i="1"/>
  <c r="N104" i="1" a="1"/>
  <c r="N104" i="1"/>
  <c r="O104" i="1" a="1"/>
  <c r="O104" i="1"/>
  <c r="P104" i="1" a="1"/>
  <c r="P104" i="1"/>
  <c r="Q104" i="1" a="1"/>
  <c r="Q104" i="1"/>
  <c r="R104" i="1" a="1"/>
  <c r="R104" i="1"/>
  <c r="S104" i="1" a="1"/>
  <c r="S104" i="1"/>
  <c r="T104" i="1" a="1"/>
  <c r="T104" i="1"/>
  <c r="U104" i="1" a="1"/>
  <c r="U104" i="1"/>
  <c r="V104" i="1" a="1"/>
  <c r="V104" i="1"/>
  <c r="W104" i="1" a="1"/>
  <c r="W104" i="1"/>
  <c r="X104" i="1" a="1"/>
  <c r="X104" i="1"/>
  <c r="J105" i="1"/>
  <c r="K105" i="1"/>
  <c r="L105" i="1"/>
  <c r="M105" i="1" a="1"/>
  <c r="M105" i="1"/>
  <c r="N105" i="1" a="1"/>
  <c r="N105" i="1" s="1"/>
  <c r="O105" i="1" a="1"/>
  <c r="O105" i="1"/>
  <c r="P105" i="1" a="1"/>
  <c r="P105" i="1"/>
  <c r="Q105" i="1" a="1"/>
  <c r="Q105" i="1"/>
  <c r="R105" i="1" a="1"/>
  <c r="R105" i="1"/>
  <c r="S105" i="1" a="1"/>
  <c r="S105" i="1"/>
  <c r="T105" i="1" a="1"/>
  <c r="T105" i="1"/>
  <c r="U105" i="1" a="1"/>
  <c r="U105" i="1" s="1"/>
  <c r="V105" i="1" a="1"/>
  <c r="V105" i="1"/>
  <c r="W105" i="1" a="1"/>
  <c r="W105" i="1"/>
  <c r="X105" i="1" a="1"/>
  <c r="X105" i="1"/>
  <c r="J106" i="1"/>
  <c r="K106" i="1"/>
  <c r="L106" i="1"/>
  <c r="M106" i="1" a="1"/>
  <c r="M106" i="1"/>
  <c r="N106" i="1" a="1"/>
  <c r="N106" i="1"/>
  <c r="O106" i="1" a="1"/>
  <c r="O106" i="1"/>
  <c r="P106" i="1" a="1"/>
  <c r="P106" i="1"/>
  <c r="Q106" i="1" a="1"/>
  <c r="Q106" i="1"/>
  <c r="R106" i="1" a="1"/>
  <c r="R106" i="1"/>
  <c r="S106" i="1" a="1"/>
  <c r="S106" i="1"/>
  <c r="T106" i="1" a="1"/>
  <c r="T106" i="1"/>
  <c r="U106" i="1" a="1"/>
  <c r="U106" i="1" s="1"/>
  <c r="V106" i="1" a="1"/>
  <c r="V106" i="1"/>
  <c r="W106" i="1" a="1"/>
  <c r="W106" i="1"/>
  <c r="X106" i="1" a="1"/>
  <c r="X106" i="1"/>
  <c r="J107" i="1"/>
  <c r="K107" i="1"/>
  <c r="L107" i="1"/>
  <c r="M107" i="1" a="1"/>
  <c r="M107" i="1"/>
  <c r="N107" i="1" a="1"/>
  <c r="N107" i="1" s="1"/>
  <c r="O107" i="1" a="1"/>
  <c r="O107" i="1"/>
  <c r="P107" i="1" a="1"/>
  <c r="P107" i="1"/>
  <c r="Q107" i="1" a="1"/>
  <c r="Q107" i="1"/>
  <c r="R107" i="1" a="1"/>
  <c r="R107" i="1" s="1"/>
  <c r="S107" i="1" a="1"/>
  <c r="S107" i="1"/>
  <c r="T107" i="1" a="1"/>
  <c r="T107" i="1"/>
  <c r="U107" i="1" a="1"/>
  <c r="U107" i="1"/>
  <c r="V107" i="1" a="1"/>
  <c r="V107" i="1"/>
  <c r="W107" i="1" a="1"/>
  <c r="W107" i="1"/>
  <c r="X107" i="1" a="1"/>
  <c r="X107" i="1" s="1"/>
  <c r="J108" i="1"/>
  <c r="K108" i="1"/>
  <c r="L108" i="1"/>
  <c r="M108" i="1" a="1"/>
  <c r="M108" i="1"/>
  <c r="N108" i="1" a="1"/>
  <c r="N108" i="1"/>
  <c r="O108" i="1" a="1"/>
  <c r="O108" i="1" s="1"/>
  <c r="P108" i="1" a="1"/>
  <c r="P108" i="1"/>
  <c r="Q108" i="1" a="1"/>
  <c r="Q108" i="1"/>
  <c r="R108" i="1" a="1"/>
  <c r="R108" i="1"/>
  <c r="S108" i="1" a="1"/>
  <c r="S108" i="1"/>
  <c r="T108" i="1" a="1"/>
  <c r="T108" i="1"/>
  <c r="U108" i="1" a="1"/>
  <c r="U108" i="1"/>
  <c r="V108" i="1" a="1"/>
  <c r="V108" i="1"/>
  <c r="W108" i="1" a="1"/>
  <c r="W108" i="1"/>
  <c r="X108" i="1" a="1"/>
  <c r="X108" i="1"/>
  <c r="J109" i="1"/>
  <c r="K109" i="1"/>
  <c r="L109" i="1"/>
  <c r="M109" i="1" a="1"/>
  <c r="M109" i="1"/>
  <c r="N109" i="1" a="1"/>
  <c r="N109" i="1"/>
  <c r="O109" i="1" a="1"/>
  <c r="O109" i="1"/>
  <c r="P109" i="1" a="1"/>
  <c r="P109" i="1"/>
  <c r="Q109" i="1" a="1"/>
  <c r="Q109" i="1" s="1"/>
  <c r="R109" i="1" a="1"/>
  <c r="R109" i="1"/>
  <c r="S109" i="1" a="1"/>
  <c r="S109" i="1"/>
  <c r="T109" i="1" a="1"/>
  <c r="T109" i="1"/>
  <c r="U109" i="1" a="1"/>
  <c r="U109" i="1"/>
  <c r="V109" i="1" a="1"/>
  <c r="V109" i="1" s="1"/>
  <c r="W109" i="1" a="1"/>
  <c r="W109" i="1"/>
  <c r="X109" i="1" a="1"/>
  <c r="X109" i="1"/>
  <c r="J110" i="1"/>
  <c r="K110" i="1"/>
  <c r="L110" i="1"/>
  <c r="M110" i="1" a="1"/>
  <c r="M110" i="1"/>
  <c r="N110" i="1" a="1"/>
  <c r="N110" i="1"/>
  <c r="O110" i="1" a="1"/>
  <c r="O110" i="1"/>
  <c r="P110" i="1" a="1"/>
  <c r="P110" i="1"/>
  <c r="Q110" i="1" a="1"/>
  <c r="Q110" i="1"/>
  <c r="R110" i="1" a="1"/>
  <c r="R110" i="1"/>
  <c r="S110" i="1" a="1"/>
  <c r="S110" i="1"/>
  <c r="T110" i="1" a="1"/>
  <c r="T110" i="1"/>
  <c r="U110" i="1" a="1"/>
  <c r="U110" i="1"/>
  <c r="V110" i="1" a="1"/>
  <c r="V110" i="1"/>
  <c r="W110" i="1" a="1"/>
  <c r="W110" i="1"/>
  <c r="X110" i="1" a="1"/>
  <c r="X110" i="1"/>
  <c r="J111" i="1"/>
  <c r="K111" i="1"/>
  <c r="L111" i="1"/>
  <c r="M111" i="1" a="1"/>
  <c r="M111" i="1"/>
  <c r="N111" i="1" a="1"/>
  <c r="N111" i="1"/>
  <c r="O111" i="1" a="1"/>
  <c r="O111" i="1" s="1"/>
  <c r="P111" i="1" a="1"/>
  <c r="P111" i="1"/>
  <c r="Q111" i="1" a="1"/>
  <c r="Q111" i="1"/>
  <c r="R111" i="1" a="1"/>
  <c r="R111" i="1"/>
  <c r="S111" i="1" a="1"/>
  <c r="S111" i="1"/>
  <c r="T111" i="1" a="1"/>
  <c r="T111" i="1" s="1"/>
  <c r="U111" i="1" a="1"/>
  <c r="U111" i="1"/>
  <c r="V111" i="1" a="1"/>
  <c r="V111" i="1"/>
  <c r="W111" i="1" a="1"/>
  <c r="W111" i="1"/>
  <c r="X111" i="1" a="1"/>
  <c r="X111" i="1"/>
  <c r="J112" i="1"/>
  <c r="K112" i="1"/>
  <c r="L112" i="1"/>
  <c r="M112" i="1" a="1"/>
  <c r="M112" i="1"/>
  <c r="N112" i="1" a="1"/>
  <c r="N112" i="1"/>
  <c r="O112" i="1" a="1"/>
  <c r="O112" i="1"/>
  <c r="P112" i="1" a="1"/>
  <c r="P112" i="1"/>
  <c r="Q112" i="1" a="1"/>
  <c r="Q112" i="1"/>
  <c r="R112" i="1" a="1"/>
  <c r="R112" i="1"/>
  <c r="S112" i="1" a="1"/>
  <c r="S112" i="1"/>
  <c r="T112" i="1" a="1"/>
  <c r="T112" i="1"/>
  <c r="U112" i="1" a="1"/>
  <c r="U112" i="1"/>
  <c r="V112" i="1" a="1"/>
  <c r="V112" i="1" s="1"/>
  <c r="W112" i="1" a="1"/>
  <c r="W112" i="1"/>
  <c r="X112" i="1" a="1"/>
  <c r="X112" i="1"/>
  <c r="J113" i="1"/>
  <c r="K113" i="1"/>
  <c r="L113" i="1"/>
  <c r="M113" i="1" a="1"/>
  <c r="M113" i="1" s="1"/>
  <c r="N113" i="1" a="1"/>
  <c r="N113" i="1"/>
  <c r="O113" i="1" a="1"/>
  <c r="O113" i="1"/>
  <c r="P113" i="1" a="1"/>
  <c r="P113" i="1"/>
  <c r="Q113" i="1" a="1"/>
  <c r="Q113" i="1"/>
  <c r="R113" i="1" a="1"/>
  <c r="R113" i="1"/>
  <c r="S113" i="1" a="1"/>
  <c r="S113" i="1" s="1"/>
  <c r="T113" i="1" a="1"/>
  <c r="T113" i="1"/>
  <c r="U113" i="1" a="1"/>
  <c r="U113" i="1"/>
  <c r="V113" i="1" a="1"/>
  <c r="V113" i="1"/>
  <c r="W113" i="1" a="1"/>
  <c r="W113" i="1" s="1"/>
  <c r="X113" i="1" a="1"/>
  <c r="X113" i="1"/>
  <c r="J114" i="1"/>
  <c r="K114" i="1"/>
  <c r="L114" i="1"/>
  <c r="M114" i="1" a="1"/>
  <c r="M114" i="1"/>
  <c r="N114" i="1" a="1"/>
  <c r="N114" i="1"/>
  <c r="O114" i="1" a="1"/>
  <c r="O114" i="1"/>
  <c r="P114" i="1" a="1"/>
  <c r="P114" i="1" s="1"/>
  <c r="Q114" i="1" a="1"/>
  <c r="Q114" i="1"/>
  <c r="R114" i="1" a="1"/>
  <c r="R114" i="1"/>
  <c r="S114" i="1" a="1"/>
  <c r="S114" i="1"/>
  <c r="T114" i="1" a="1"/>
  <c r="T114" i="1"/>
  <c r="U114" i="1" a="1"/>
  <c r="U114" i="1"/>
  <c r="V114" i="1" a="1"/>
  <c r="V114" i="1"/>
  <c r="W114" i="1" a="1"/>
  <c r="W114" i="1"/>
  <c r="X114" i="1" a="1"/>
  <c r="X114" i="1"/>
  <c r="J115" i="1"/>
  <c r="K115" i="1"/>
  <c r="L115" i="1"/>
  <c r="M115" i="1" a="1"/>
  <c r="M115" i="1"/>
  <c r="N115" i="1" a="1"/>
  <c r="N115" i="1"/>
  <c r="O115" i="1" a="1"/>
  <c r="O115" i="1"/>
  <c r="P115" i="1" a="1"/>
  <c r="P115" i="1" s="1"/>
  <c r="Q115" i="1" a="1"/>
  <c r="Q115" i="1"/>
  <c r="R115" i="1" a="1"/>
  <c r="R115" i="1"/>
  <c r="S115" i="1" a="1"/>
  <c r="S115" i="1"/>
  <c r="T115" i="1" a="1"/>
  <c r="T115" i="1"/>
  <c r="U115" i="1" a="1"/>
  <c r="U115" i="1"/>
  <c r="V115" i="1" a="1"/>
  <c r="V115" i="1"/>
  <c r="W115" i="1" a="1"/>
  <c r="W115" i="1" s="1"/>
  <c r="X115" i="1" a="1"/>
  <c r="X115" i="1"/>
  <c r="J116" i="1"/>
  <c r="K116" i="1"/>
  <c r="L116" i="1"/>
  <c r="M116" i="1" a="1"/>
  <c r="M116" i="1"/>
  <c r="N116" i="1" a="1"/>
  <c r="N116" i="1"/>
  <c r="O116" i="1" a="1"/>
  <c r="O116" i="1"/>
  <c r="P116" i="1" a="1"/>
  <c r="P116" i="1"/>
  <c r="Q116" i="1" a="1"/>
  <c r="Q116" i="1"/>
  <c r="R116" i="1" a="1"/>
  <c r="R116" i="1"/>
  <c r="S116" i="1" a="1"/>
  <c r="S116" i="1"/>
  <c r="T116" i="1" a="1"/>
  <c r="T116" i="1"/>
  <c r="U116" i="1" a="1"/>
  <c r="U116" i="1"/>
  <c r="V116" i="1" a="1"/>
  <c r="V116" i="1"/>
  <c r="W116" i="1" a="1"/>
  <c r="W116" i="1"/>
  <c r="X116" i="1" a="1"/>
  <c r="X116" i="1"/>
  <c r="J117" i="1"/>
  <c r="K117" i="1"/>
  <c r="L117" i="1"/>
  <c r="M117" i="1" a="1"/>
  <c r="M117" i="1"/>
  <c r="N117" i="1" a="1"/>
  <c r="N117" i="1"/>
  <c r="O117" i="1" a="1"/>
  <c r="O117" i="1"/>
  <c r="P117" i="1" a="1"/>
  <c r="P117" i="1" s="1"/>
  <c r="Q117" i="1" a="1"/>
  <c r="Q117" i="1"/>
  <c r="R117" i="1" a="1"/>
  <c r="R117" i="1"/>
  <c r="S117" i="1" a="1"/>
  <c r="S117" i="1" s="1"/>
  <c r="T117" i="1" a="1"/>
  <c r="T117" i="1"/>
  <c r="U117" i="1" a="1"/>
  <c r="U117" i="1"/>
  <c r="V117" i="1" a="1"/>
  <c r="V117" i="1"/>
  <c r="W117" i="1" a="1"/>
  <c r="W117" i="1"/>
  <c r="X117" i="1" a="1"/>
  <c r="X117" i="1"/>
  <c r="J118" i="1"/>
  <c r="K118" i="1"/>
  <c r="L118" i="1"/>
  <c r="M118" i="1" a="1"/>
  <c r="M118" i="1" s="1"/>
  <c r="N118" i="1" a="1"/>
  <c r="N118" i="1"/>
  <c r="O118" i="1" a="1"/>
  <c r="O118" i="1"/>
  <c r="P118" i="1" a="1"/>
  <c r="P118" i="1"/>
  <c r="Q118" i="1" a="1"/>
  <c r="Q118" i="1"/>
  <c r="R118" i="1" a="1"/>
  <c r="R118" i="1"/>
  <c r="S118" i="1" a="1"/>
  <c r="S118" i="1"/>
  <c r="T118" i="1" a="1"/>
  <c r="T118" i="1"/>
  <c r="U118" i="1" a="1"/>
  <c r="U118" i="1"/>
  <c r="V118" i="1" a="1"/>
  <c r="V118" i="1"/>
  <c r="W118" i="1" a="1"/>
  <c r="W118" i="1" s="1"/>
  <c r="X118" i="1" a="1"/>
  <c r="X118" i="1"/>
  <c r="J119" i="1"/>
  <c r="K119" i="1"/>
  <c r="L119" i="1"/>
  <c r="M119" i="1" a="1"/>
  <c r="M119" i="1"/>
  <c r="N119" i="1" a="1"/>
  <c r="N119" i="1"/>
  <c r="O119" i="1" a="1"/>
  <c r="O119" i="1"/>
  <c r="P119" i="1" a="1"/>
  <c r="P119" i="1"/>
  <c r="Q119" i="1" a="1"/>
  <c r="Q119" i="1"/>
  <c r="R119" i="1" a="1"/>
  <c r="R119" i="1"/>
  <c r="S119" i="1" a="1"/>
  <c r="S119" i="1"/>
  <c r="T119" i="1" a="1"/>
  <c r="T119" i="1"/>
  <c r="U119" i="1" a="1"/>
  <c r="U119" i="1"/>
  <c r="V119" i="1" a="1"/>
  <c r="V119" i="1" s="1"/>
  <c r="W119" i="1" a="1"/>
  <c r="W119" i="1"/>
  <c r="X119" i="1" a="1"/>
  <c r="X119" i="1"/>
  <c r="J120" i="1"/>
  <c r="K120" i="1"/>
  <c r="L120" i="1"/>
  <c r="M120" i="1" a="1"/>
  <c r="M120" i="1"/>
  <c r="N120" i="1" a="1"/>
  <c r="N120" i="1"/>
  <c r="O120" i="1" a="1"/>
  <c r="O120" i="1"/>
  <c r="P120" i="1" a="1"/>
  <c r="P120" i="1"/>
  <c r="Q120" i="1" a="1"/>
  <c r="Q120" i="1"/>
  <c r="R120" i="1" a="1"/>
  <c r="R120" i="1"/>
  <c r="S120" i="1" a="1"/>
  <c r="S120" i="1"/>
  <c r="T120" i="1" a="1"/>
  <c r="T120" i="1"/>
  <c r="U120" i="1" a="1"/>
  <c r="U120" i="1"/>
  <c r="V120" i="1" a="1"/>
  <c r="V120" i="1"/>
  <c r="W120" i="1" a="1"/>
  <c r="W120" i="1"/>
  <c r="X120" i="1" a="1"/>
  <c r="X120" i="1"/>
  <c r="J121" i="1"/>
  <c r="K121" i="1"/>
  <c r="L121" i="1"/>
  <c r="M121" i="1" a="1"/>
  <c r="M121" i="1" s="1"/>
  <c r="N121" i="1" a="1"/>
  <c r="N121" i="1"/>
  <c r="O121" i="1" a="1"/>
  <c r="O121" i="1" s="1"/>
  <c r="P121" i="1" a="1"/>
  <c r="P121" i="1"/>
  <c r="Q121" i="1" a="1"/>
  <c r="Q121" i="1"/>
  <c r="R121" i="1" a="1"/>
  <c r="R121" i="1"/>
  <c r="S121" i="1" a="1"/>
  <c r="S121" i="1"/>
  <c r="T121" i="1" a="1"/>
  <c r="T121" i="1"/>
  <c r="U121" i="1" a="1"/>
  <c r="U121" i="1"/>
  <c r="V121" i="1" a="1"/>
  <c r="V121" i="1"/>
  <c r="W121" i="1" a="1"/>
  <c r="W121" i="1"/>
  <c r="X121" i="1" a="1"/>
  <c r="X121" i="1"/>
  <c r="J122" i="1"/>
  <c r="K122" i="1"/>
  <c r="L122" i="1"/>
  <c r="M122" i="1" a="1"/>
  <c r="M122" i="1"/>
  <c r="N122" i="1" a="1"/>
  <c r="N122" i="1"/>
  <c r="O122" i="1" a="1"/>
  <c r="O122" i="1"/>
  <c r="P122" i="1" a="1"/>
  <c r="P122" i="1"/>
  <c r="Q122" i="1" a="1"/>
  <c r="Q122" i="1"/>
  <c r="R122" i="1" a="1"/>
  <c r="R122" i="1"/>
  <c r="S122" i="1" a="1"/>
  <c r="S122" i="1"/>
  <c r="T122" i="1" a="1"/>
  <c r="T122" i="1" s="1"/>
  <c r="U122" i="1" a="1"/>
  <c r="U122" i="1"/>
  <c r="V122" i="1" a="1"/>
  <c r="V122" i="1"/>
  <c r="W122" i="1" a="1"/>
  <c r="W122" i="1"/>
  <c r="X122" i="1" a="1"/>
  <c r="X122" i="1"/>
  <c r="J123" i="1"/>
  <c r="K123" i="1"/>
  <c r="L123" i="1"/>
  <c r="M123" i="1" a="1"/>
  <c r="M123" i="1"/>
  <c r="N123" i="1" a="1"/>
  <c r="N123" i="1"/>
  <c r="O123" i="1" a="1"/>
  <c r="O123" i="1"/>
  <c r="P123" i="1" a="1"/>
  <c r="P123" i="1"/>
  <c r="Q123" i="1" a="1"/>
  <c r="Q123" i="1"/>
  <c r="R123" i="1" a="1"/>
  <c r="R123" i="1" s="1"/>
  <c r="S123" i="1" a="1"/>
  <c r="S123" i="1"/>
  <c r="T123" i="1" a="1"/>
  <c r="T123" i="1"/>
  <c r="U123" i="1" a="1"/>
  <c r="U123" i="1"/>
  <c r="V123" i="1" a="1"/>
  <c r="V123" i="1"/>
  <c r="W123" i="1" a="1"/>
  <c r="W123" i="1"/>
  <c r="X123" i="1" a="1"/>
  <c r="X123" i="1"/>
  <c r="J124" i="1"/>
  <c r="K124" i="1"/>
  <c r="L124" i="1"/>
  <c r="M124" i="1" a="1"/>
  <c r="M124" i="1"/>
  <c r="N124" i="1" a="1"/>
  <c r="N124" i="1"/>
  <c r="O124" i="1" a="1"/>
  <c r="O124" i="1"/>
  <c r="P124" i="1" a="1"/>
  <c r="P124" i="1"/>
  <c r="Q124" i="1" a="1"/>
  <c r="Q124" i="1"/>
  <c r="R124" i="1" a="1"/>
  <c r="R124" i="1"/>
  <c r="S124" i="1" a="1"/>
  <c r="S124" i="1"/>
  <c r="T124" i="1" a="1"/>
  <c r="T124" i="1"/>
  <c r="U124" i="1" a="1"/>
  <c r="U124" i="1"/>
  <c r="V124" i="1" a="1"/>
  <c r="V124" i="1"/>
  <c r="W124" i="1" a="1"/>
  <c r="W124" i="1"/>
  <c r="X124" i="1" a="1"/>
  <c r="X124" i="1"/>
  <c r="J125" i="1"/>
  <c r="K125" i="1"/>
  <c r="L125" i="1"/>
  <c r="M125" i="1" a="1"/>
  <c r="M125" i="1"/>
  <c r="N125" i="1" a="1"/>
  <c r="N125" i="1"/>
  <c r="O125" i="1" a="1"/>
  <c r="O125" i="1"/>
  <c r="P125" i="1" a="1"/>
  <c r="P125" i="1"/>
  <c r="Q125" i="1" a="1"/>
  <c r="Q125" i="1"/>
  <c r="R125" i="1" a="1"/>
  <c r="R125" i="1"/>
  <c r="S125" i="1" a="1"/>
  <c r="S125" i="1"/>
  <c r="T125" i="1" a="1"/>
  <c r="T125" i="1" s="1"/>
  <c r="U125" i="1" a="1"/>
  <c r="U125" i="1" s="1"/>
  <c r="V125" i="1" a="1"/>
  <c r="V125" i="1"/>
  <c r="W125" i="1" a="1"/>
  <c r="W125" i="1"/>
  <c r="X125" i="1" a="1"/>
  <c r="X125" i="1"/>
  <c r="J126" i="1"/>
  <c r="K126" i="1"/>
  <c r="L126" i="1"/>
  <c r="M126" i="1" a="1"/>
  <c r="M126" i="1"/>
  <c r="N126" i="1" a="1"/>
  <c r="N126" i="1"/>
  <c r="O126" i="1" a="1"/>
  <c r="O126" i="1"/>
  <c r="P126" i="1" a="1"/>
  <c r="P126" i="1"/>
  <c r="Q126" i="1" a="1"/>
  <c r="Q126" i="1" s="1"/>
  <c r="R126" i="1" a="1"/>
  <c r="R126" i="1"/>
  <c r="S126" i="1" a="1"/>
  <c r="S126" i="1"/>
  <c r="T126" i="1" a="1"/>
  <c r="T126" i="1"/>
  <c r="U126" i="1" a="1"/>
  <c r="U126" i="1"/>
  <c r="V126" i="1" a="1"/>
  <c r="V126" i="1"/>
  <c r="W126" i="1" a="1"/>
  <c r="W126" i="1"/>
  <c r="X126" i="1" a="1"/>
  <c r="X126" i="1"/>
  <c r="J127" i="1"/>
  <c r="K127" i="1"/>
  <c r="L127" i="1"/>
  <c r="M127" i="1" a="1"/>
  <c r="M127" i="1"/>
  <c r="N127" i="1" a="1"/>
  <c r="N127" i="1" s="1"/>
  <c r="O127" i="1" a="1"/>
  <c r="O127" i="1"/>
  <c r="P127" i="1" a="1"/>
  <c r="P127" i="1"/>
  <c r="Q127" i="1" a="1"/>
  <c r="Q127" i="1"/>
  <c r="R127" i="1" a="1"/>
  <c r="R127" i="1"/>
  <c r="S127" i="1" a="1"/>
  <c r="S127" i="1"/>
  <c r="T127" i="1" a="1"/>
  <c r="T127" i="1"/>
  <c r="U127" i="1" a="1"/>
  <c r="U127" i="1"/>
  <c r="V127" i="1" a="1"/>
  <c r="V127" i="1"/>
  <c r="W127" i="1" a="1"/>
  <c r="W127" i="1"/>
  <c r="X127" i="1" a="1"/>
  <c r="X127" i="1" s="1"/>
  <c r="J128" i="1"/>
  <c r="K128" i="1"/>
  <c r="L128" i="1"/>
  <c r="M128" i="1" a="1"/>
  <c r="M128" i="1"/>
  <c r="N128" i="1" a="1"/>
  <c r="N128" i="1"/>
  <c r="O128" i="1" a="1"/>
  <c r="O128" i="1"/>
  <c r="P128" i="1" a="1"/>
  <c r="P128" i="1"/>
  <c r="Q128" i="1" a="1"/>
  <c r="Q128" i="1"/>
  <c r="R128" i="1" a="1"/>
  <c r="R128" i="1"/>
  <c r="S128" i="1" a="1"/>
  <c r="S128" i="1"/>
  <c r="T128" i="1" a="1"/>
  <c r="T128" i="1"/>
  <c r="U128" i="1" a="1"/>
  <c r="U128" i="1"/>
  <c r="V128" i="1" a="1"/>
  <c r="V128" i="1"/>
  <c r="W128" i="1" a="1"/>
  <c r="W128" i="1"/>
  <c r="X128" i="1" a="1"/>
  <c r="X128" i="1"/>
  <c r="J129" i="1"/>
  <c r="K129" i="1"/>
  <c r="L129" i="1"/>
  <c r="M129" i="1" a="1"/>
  <c r="M129" i="1"/>
  <c r="N129" i="1" a="1"/>
  <c r="N129" i="1"/>
  <c r="O129" i="1" a="1"/>
  <c r="O129" i="1"/>
  <c r="P129" i="1" a="1"/>
  <c r="P129" i="1"/>
  <c r="Q129" i="1" a="1"/>
  <c r="Q129" i="1" s="1"/>
  <c r="R129" i="1" a="1"/>
  <c r="R129" i="1" s="1"/>
  <c r="S129" i="1" a="1"/>
  <c r="S129" i="1"/>
  <c r="T129" i="1" a="1"/>
  <c r="T129" i="1"/>
  <c r="U129" i="1" a="1"/>
  <c r="U129" i="1"/>
  <c r="V129" i="1" a="1"/>
  <c r="V129" i="1"/>
  <c r="W129" i="1" a="1"/>
  <c r="W129" i="1"/>
  <c r="X129" i="1" a="1"/>
  <c r="X129" i="1"/>
  <c r="J130" i="1"/>
  <c r="K130" i="1"/>
  <c r="L130" i="1"/>
  <c r="M130" i="1" a="1"/>
  <c r="M130" i="1"/>
  <c r="N130" i="1" a="1"/>
  <c r="N130" i="1"/>
  <c r="O130" i="1" a="1"/>
  <c r="O130" i="1"/>
  <c r="P130" i="1" a="1"/>
  <c r="P130" i="1"/>
  <c r="Q130" i="1" a="1"/>
  <c r="Q130" i="1"/>
  <c r="R130" i="1" a="1"/>
  <c r="R130" i="1"/>
  <c r="S130" i="1" a="1"/>
  <c r="S130" i="1"/>
  <c r="T130" i="1" a="1"/>
  <c r="T130" i="1"/>
  <c r="U130" i="1" a="1"/>
  <c r="U130" i="1"/>
  <c r="V130" i="1" a="1"/>
  <c r="V130" i="1"/>
  <c r="W130" i="1" a="1"/>
  <c r="W130" i="1"/>
  <c r="X130" i="1" a="1"/>
  <c r="X130" i="1"/>
  <c r="J131" i="1"/>
  <c r="K131" i="1"/>
  <c r="L131" i="1"/>
  <c r="M131" i="1" a="1"/>
  <c r="M131" i="1"/>
  <c r="N131" i="1" a="1"/>
  <c r="N131" i="1"/>
  <c r="O131" i="1" a="1"/>
  <c r="O131" i="1"/>
  <c r="P131" i="1" a="1"/>
  <c r="P131" i="1"/>
  <c r="Q131" i="1" a="1"/>
  <c r="Q131" i="1"/>
  <c r="R131" i="1" a="1"/>
  <c r="R131" i="1"/>
  <c r="S131" i="1" a="1"/>
  <c r="S131" i="1"/>
  <c r="T131" i="1" a="1"/>
  <c r="T131" i="1" s="1"/>
  <c r="U131" i="1" a="1"/>
  <c r="U131" i="1"/>
  <c r="V131" i="1" a="1"/>
  <c r="V131" i="1"/>
  <c r="W131" i="1" a="1"/>
  <c r="W131" i="1"/>
  <c r="X131" i="1" a="1"/>
  <c r="X131" i="1"/>
  <c r="J132" i="1"/>
  <c r="K132" i="1"/>
  <c r="L132" i="1"/>
  <c r="M132" i="1" a="1"/>
  <c r="M132" i="1"/>
  <c r="N132" i="1" a="1"/>
  <c r="N132" i="1"/>
  <c r="O132" i="1" a="1"/>
  <c r="O132" i="1"/>
  <c r="P132" i="1" a="1"/>
  <c r="P132" i="1"/>
  <c r="Q132" i="1" a="1"/>
  <c r="Q132" i="1"/>
  <c r="R132" i="1" a="1"/>
  <c r="R132" i="1" s="1"/>
  <c r="S132" i="1" a="1"/>
  <c r="S132" i="1"/>
  <c r="T132" i="1" a="1"/>
  <c r="T132" i="1"/>
  <c r="U132" i="1" a="1"/>
  <c r="U132" i="1"/>
  <c r="V132" i="1" a="1"/>
  <c r="V132" i="1"/>
  <c r="W132" i="1" a="1"/>
  <c r="W132" i="1"/>
  <c r="X132" i="1" a="1"/>
  <c r="X132" i="1"/>
  <c r="J133" i="1"/>
  <c r="K133" i="1"/>
  <c r="L133" i="1"/>
  <c r="M133" i="1" a="1"/>
  <c r="M133" i="1" s="1"/>
  <c r="N133" i="1" a="1"/>
  <c r="N133" i="1"/>
  <c r="O133" i="1" a="1"/>
  <c r="O133" i="1" s="1"/>
  <c r="P133" i="1" a="1"/>
  <c r="P133" i="1"/>
  <c r="Q133" i="1" a="1"/>
  <c r="Q133" i="1"/>
  <c r="R133" i="1" a="1"/>
  <c r="R133" i="1"/>
  <c r="S133" i="1" a="1"/>
  <c r="S133" i="1"/>
  <c r="T133" i="1" a="1"/>
  <c r="T133" i="1"/>
  <c r="U133" i="1" a="1"/>
  <c r="U133" i="1"/>
  <c r="V133" i="1" a="1"/>
  <c r="V133" i="1"/>
  <c r="W133" i="1" a="1"/>
  <c r="W133" i="1" s="1"/>
  <c r="X133" i="1" a="1"/>
  <c r="X133" i="1"/>
  <c r="J134" i="1"/>
  <c r="K134" i="1"/>
  <c r="L134" i="1"/>
  <c r="M134" i="1" a="1"/>
  <c r="M134" i="1"/>
  <c r="N134" i="1" a="1"/>
  <c r="N134" i="1"/>
  <c r="O134" i="1" a="1"/>
  <c r="O134" i="1"/>
  <c r="P134" i="1" a="1"/>
  <c r="P134" i="1"/>
  <c r="Q134" i="1" a="1"/>
  <c r="Q134" i="1"/>
  <c r="R134" i="1" a="1"/>
  <c r="R134" i="1"/>
  <c r="S134" i="1" a="1"/>
  <c r="S134" i="1"/>
  <c r="T134" i="1" a="1"/>
  <c r="T134" i="1"/>
  <c r="U134" i="1" a="1"/>
  <c r="U134" i="1"/>
  <c r="V134" i="1" a="1"/>
  <c r="V134" i="1" s="1"/>
  <c r="W134" i="1" a="1"/>
  <c r="W134" i="1"/>
  <c r="X134" i="1" a="1"/>
  <c r="X134" i="1"/>
  <c r="J135" i="1"/>
  <c r="K135" i="1"/>
  <c r="L135" i="1"/>
  <c r="M135" i="1" a="1"/>
  <c r="M135" i="1"/>
  <c r="N135" i="1" a="1"/>
  <c r="N135" i="1"/>
  <c r="O135" i="1" a="1"/>
  <c r="O135" i="1"/>
  <c r="P135" i="1" a="1"/>
  <c r="P135" i="1" s="1"/>
  <c r="Q135" i="1" a="1"/>
  <c r="Q135" i="1"/>
  <c r="R135" i="1" a="1"/>
  <c r="R135" i="1"/>
  <c r="S135" i="1" a="1"/>
  <c r="S135" i="1" s="1"/>
  <c r="T135" i="1" a="1"/>
  <c r="T135" i="1"/>
  <c r="U135" i="1" a="1"/>
  <c r="U135" i="1"/>
  <c r="V135" i="1" a="1"/>
  <c r="V135" i="1"/>
  <c r="W135" i="1" a="1"/>
  <c r="W135" i="1"/>
  <c r="X135" i="1" a="1"/>
  <c r="X135" i="1"/>
  <c r="J136" i="1"/>
  <c r="K136" i="1"/>
  <c r="L136" i="1"/>
  <c r="M136" i="1" a="1"/>
  <c r="M136" i="1"/>
  <c r="N136" i="1" a="1"/>
  <c r="N136" i="1"/>
  <c r="O136" i="1" a="1"/>
  <c r="O136" i="1"/>
  <c r="P136" i="1" a="1"/>
  <c r="P136" i="1"/>
  <c r="Q136" i="1" a="1"/>
  <c r="Q136" i="1"/>
  <c r="R136" i="1" a="1"/>
  <c r="R136" i="1"/>
  <c r="S136" i="1" a="1"/>
  <c r="S136" i="1"/>
  <c r="T136" i="1" a="1"/>
  <c r="T136" i="1"/>
  <c r="U136" i="1" a="1"/>
  <c r="U136" i="1"/>
  <c r="V136" i="1" a="1"/>
  <c r="V136" i="1"/>
  <c r="W136" i="1" a="1"/>
  <c r="W136" i="1"/>
  <c r="X136" i="1" a="1"/>
  <c r="X136" i="1"/>
  <c r="J137" i="1"/>
  <c r="K137" i="1"/>
  <c r="L137" i="1"/>
  <c r="M137" i="1" a="1"/>
  <c r="M137" i="1"/>
  <c r="N137" i="1" a="1"/>
  <c r="N137" i="1"/>
  <c r="O137" i="1" a="1"/>
  <c r="O137" i="1"/>
  <c r="P137" i="1" a="1"/>
  <c r="P137" i="1"/>
  <c r="Q137" i="1" a="1"/>
  <c r="Q137" i="1"/>
  <c r="R137" i="1" a="1"/>
  <c r="R137" i="1"/>
  <c r="S137" i="1" a="1"/>
  <c r="S137" i="1" s="1"/>
  <c r="T137" i="1" a="1"/>
  <c r="T137" i="1"/>
  <c r="U137" i="1" a="1"/>
  <c r="U137" i="1"/>
  <c r="V137" i="1" a="1"/>
  <c r="V137" i="1"/>
  <c r="W137" i="1" a="1"/>
  <c r="W137" i="1"/>
  <c r="X137" i="1" a="1"/>
  <c r="X137" i="1"/>
  <c r="J138" i="1"/>
  <c r="K138" i="1"/>
  <c r="L138" i="1"/>
  <c r="M138" i="1" a="1"/>
  <c r="M138" i="1"/>
  <c r="N138" i="1" a="1"/>
  <c r="N138" i="1"/>
  <c r="O138" i="1" a="1"/>
  <c r="O138" i="1"/>
  <c r="P138" i="1" a="1"/>
  <c r="P138" i="1"/>
  <c r="Q138" i="1" a="1"/>
  <c r="Q138" i="1"/>
  <c r="R138" i="1" a="1"/>
  <c r="R138" i="1"/>
  <c r="S138" i="1" a="1"/>
  <c r="S138" i="1" s="1"/>
  <c r="T138" i="1" a="1"/>
  <c r="T138" i="1"/>
  <c r="U138" i="1" a="1"/>
  <c r="U138" i="1"/>
  <c r="V138" i="1" a="1"/>
  <c r="V138" i="1"/>
  <c r="W138" i="1" a="1"/>
  <c r="W138" i="1"/>
  <c r="X138" i="1" a="1"/>
  <c r="X138" i="1"/>
  <c r="J139" i="1"/>
  <c r="K139" i="1"/>
  <c r="L139" i="1"/>
  <c r="M139" i="1" a="1"/>
  <c r="M139" i="1"/>
  <c r="N139" i="1" a="1"/>
  <c r="N139" i="1"/>
  <c r="O139" i="1" a="1"/>
  <c r="O139" i="1"/>
  <c r="P139" i="1" a="1"/>
  <c r="P139" i="1"/>
  <c r="Q139" i="1" a="1"/>
  <c r="Q139" i="1"/>
  <c r="R139" i="1" a="1"/>
  <c r="R139" i="1"/>
  <c r="S139" i="1" a="1"/>
  <c r="S139" i="1"/>
  <c r="T139" i="1" a="1"/>
  <c r="T139" i="1"/>
  <c r="U139" i="1" a="1"/>
  <c r="U139" i="1"/>
  <c r="V139" i="1" a="1"/>
  <c r="V139" i="1" s="1"/>
  <c r="W139" i="1" a="1"/>
  <c r="W139" i="1"/>
  <c r="X139" i="1" a="1"/>
  <c r="X139" i="1"/>
  <c r="J140" i="1"/>
  <c r="K140" i="1"/>
  <c r="L140" i="1"/>
  <c r="M140" i="1" a="1"/>
  <c r="M140" i="1"/>
  <c r="N140" i="1" a="1"/>
  <c r="N140" i="1"/>
  <c r="O140" i="1" a="1"/>
  <c r="O140" i="1"/>
  <c r="P140" i="1" a="1"/>
  <c r="P140" i="1"/>
  <c r="Q140" i="1" a="1"/>
  <c r="Q140" i="1"/>
  <c r="R140" i="1" a="1"/>
  <c r="R140" i="1"/>
  <c r="S140" i="1" a="1"/>
  <c r="S140" i="1"/>
  <c r="T140" i="1" a="1"/>
  <c r="T140" i="1"/>
  <c r="U140" i="1" a="1"/>
  <c r="U140" i="1"/>
  <c r="V140" i="1" a="1"/>
  <c r="V140" i="1"/>
  <c r="W140" i="1" a="1"/>
  <c r="W140" i="1"/>
  <c r="X140" i="1" a="1"/>
  <c r="X140" i="1"/>
  <c r="J141" i="1"/>
  <c r="K141" i="1"/>
  <c r="L141" i="1"/>
  <c r="M141" i="1" a="1"/>
  <c r="M141" i="1"/>
  <c r="N141" i="1" a="1"/>
  <c r="N141" i="1"/>
  <c r="O141" i="1" a="1"/>
  <c r="O141" i="1" s="1"/>
  <c r="P141" i="1" a="1"/>
  <c r="P141" i="1"/>
  <c r="Q141" i="1" a="1"/>
  <c r="Q141" i="1"/>
  <c r="R141" i="1" a="1"/>
  <c r="R141" i="1"/>
  <c r="S141" i="1" a="1"/>
  <c r="S141" i="1"/>
  <c r="T141" i="1" a="1"/>
  <c r="T141" i="1"/>
  <c r="U141" i="1" a="1"/>
  <c r="U141" i="1"/>
  <c r="V141" i="1" a="1"/>
  <c r="V141" i="1"/>
  <c r="W141" i="1" a="1"/>
  <c r="W141" i="1"/>
  <c r="X141" i="1" a="1"/>
  <c r="X141" i="1"/>
  <c r="J142" i="1"/>
  <c r="K142" i="1"/>
  <c r="L142" i="1"/>
  <c r="M142" i="1" a="1"/>
  <c r="M142" i="1"/>
  <c r="N142" i="1" a="1"/>
  <c r="N142" i="1"/>
  <c r="O142" i="1" a="1"/>
  <c r="O142" i="1"/>
  <c r="P142" i="1" a="1"/>
  <c r="P142" i="1" s="1"/>
  <c r="Q142" i="1" a="1"/>
  <c r="Q142" i="1"/>
  <c r="R142" i="1" a="1"/>
  <c r="R142" i="1"/>
  <c r="S142" i="1" a="1"/>
  <c r="S142" i="1"/>
  <c r="T142" i="1" a="1"/>
  <c r="T142" i="1"/>
  <c r="U142" i="1" a="1"/>
  <c r="U142" i="1"/>
  <c r="V142" i="1" a="1"/>
  <c r="V142" i="1"/>
  <c r="W142" i="1" a="1"/>
  <c r="W142" i="1"/>
  <c r="X142" i="1" a="1"/>
  <c r="X142" i="1"/>
  <c r="J143" i="1"/>
  <c r="K143" i="1"/>
  <c r="L143" i="1"/>
  <c r="M143" i="1" a="1"/>
  <c r="M143" i="1"/>
  <c r="N143" i="1" a="1"/>
  <c r="N143" i="1"/>
  <c r="O143" i="1" a="1"/>
  <c r="O143" i="1"/>
  <c r="P143" i="1" a="1"/>
  <c r="P143" i="1"/>
  <c r="Q143" i="1" a="1"/>
  <c r="Q143" i="1"/>
  <c r="R143" i="1" a="1"/>
  <c r="R143" i="1" s="1"/>
  <c r="S143" i="1" a="1"/>
  <c r="S143" i="1"/>
  <c r="T143" i="1" a="1"/>
  <c r="T143" i="1"/>
  <c r="U143" i="1" a="1"/>
  <c r="U143" i="1"/>
  <c r="V143" i="1" a="1"/>
  <c r="V143" i="1"/>
  <c r="W143" i="1" a="1"/>
  <c r="W143" i="1" s="1"/>
  <c r="X143" i="1" a="1"/>
  <c r="X143" i="1"/>
  <c r="J144" i="1"/>
  <c r="K144" i="1"/>
  <c r="L144" i="1"/>
  <c r="M144" i="1" a="1"/>
  <c r="M144" i="1"/>
  <c r="N144" i="1" a="1"/>
  <c r="N144" i="1"/>
  <c r="O144" i="1" a="1"/>
  <c r="O144" i="1"/>
  <c r="P144" i="1" a="1"/>
  <c r="P144" i="1"/>
  <c r="Q144" i="1" a="1"/>
  <c r="Q144" i="1"/>
  <c r="R144" i="1" a="1"/>
  <c r="R144" i="1"/>
  <c r="S144" i="1" a="1"/>
  <c r="S144" i="1"/>
  <c r="T144" i="1" a="1"/>
  <c r="T144" i="1"/>
  <c r="U144" i="1" a="1"/>
  <c r="U144" i="1"/>
  <c r="V144" i="1" a="1"/>
  <c r="V144" i="1"/>
  <c r="W144" i="1" a="1"/>
  <c r="W144" i="1"/>
  <c r="X144" i="1" a="1"/>
  <c r="X144" i="1"/>
  <c r="J145" i="1"/>
  <c r="K145" i="1"/>
  <c r="L145" i="1"/>
  <c r="M145" i="1" a="1"/>
  <c r="M145" i="1"/>
  <c r="N145" i="1" a="1"/>
  <c r="N145" i="1"/>
  <c r="O145" i="1" a="1"/>
  <c r="O145" i="1"/>
  <c r="P145" i="1" a="1"/>
  <c r="P145" i="1" s="1"/>
  <c r="Q145" i="1" a="1"/>
  <c r="Q145" i="1"/>
  <c r="R145" i="1" a="1"/>
  <c r="R145" i="1"/>
  <c r="S145" i="1" a="1"/>
  <c r="S145" i="1"/>
  <c r="T145" i="1" a="1"/>
  <c r="T145" i="1"/>
  <c r="U145" i="1" a="1"/>
  <c r="U145" i="1" s="1"/>
  <c r="V145" i="1" a="1"/>
  <c r="V145" i="1"/>
  <c r="W145" i="1" a="1"/>
  <c r="W145" i="1"/>
  <c r="X145" i="1" a="1"/>
  <c r="X145" i="1"/>
  <c r="J146" i="1"/>
  <c r="K146" i="1"/>
  <c r="L146" i="1"/>
  <c r="M146" i="1" a="1"/>
  <c r="M146" i="1" s="1"/>
  <c r="N146" i="1" a="1"/>
  <c r="N146" i="1"/>
  <c r="O146" i="1" a="1"/>
  <c r="O146" i="1"/>
  <c r="P146" i="1" a="1"/>
  <c r="P146" i="1"/>
  <c r="Q146" i="1" a="1"/>
  <c r="Q146" i="1"/>
  <c r="R146" i="1" a="1"/>
  <c r="R146" i="1"/>
  <c r="S146" i="1" a="1"/>
  <c r="S146" i="1"/>
  <c r="T146" i="1" a="1"/>
  <c r="T146" i="1"/>
  <c r="U146" i="1" a="1"/>
  <c r="U146" i="1"/>
  <c r="V146" i="1" a="1"/>
  <c r="V146" i="1"/>
  <c r="W146" i="1" a="1"/>
  <c r="W146" i="1" s="1"/>
  <c r="X146" i="1" a="1"/>
  <c r="X146" i="1"/>
  <c r="J147" i="1"/>
  <c r="K147" i="1"/>
  <c r="L147" i="1"/>
  <c r="M147" i="1" a="1"/>
  <c r="M147" i="1"/>
  <c r="N147" i="1" a="1"/>
  <c r="N147" i="1" s="1"/>
  <c r="O147" i="1" a="1"/>
  <c r="O147" i="1"/>
  <c r="P147" i="1" a="1"/>
  <c r="P147" i="1"/>
  <c r="Q147" i="1" a="1"/>
  <c r="Q147" i="1"/>
  <c r="R147" i="1" a="1"/>
  <c r="R147" i="1"/>
  <c r="S147" i="1" a="1"/>
  <c r="S147" i="1"/>
  <c r="T147" i="1" a="1"/>
  <c r="T147" i="1" s="1"/>
  <c r="U147" i="1" a="1"/>
  <c r="U147" i="1"/>
  <c r="V147" i="1" a="1"/>
  <c r="V147" i="1"/>
  <c r="W147" i="1" a="1"/>
  <c r="W147" i="1"/>
  <c r="X147" i="1" a="1"/>
  <c r="X147" i="1" s="1"/>
  <c r="J148" i="1"/>
  <c r="K148" i="1"/>
  <c r="L148" i="1"/>
  <c r="M148" i="1" a="1"/>
  <c r="M148" i="1"/>
  <c r="N148" i="1" a="1"/>
  <c r="N148" i="1"/>
  <c r="O148" i="1" a="1"/>
  <c r="O148" i="1"/>
  <c r="P148" i="1" a="1"/>
  <c r="P148" i="1"/>
  <c r="Q148" i="1" a="1"/>
  <c r="Q148" i="1" s="1"/>
  <c r="R148" i="1" a="1"/>
  <c r="R148" i="1"/>
  <c r="S148" i="1" a="1"/>
  <c r="S148" i="1"/>
  <c r="T148" i="1" a="1"/>
  <c r="T148" i="1"/>
  <c r="U148" i="1" a="1"/>
  <c r="U148" i="1"/>
  <c r="V148" i="1" a="1"/>
  <c r="V148" i="1"/>
  <c r="W148" i="1" a="1"/>
  <c r="W148" i="1"/>
  <c r="X148" i="1" a="1"/>
  <c r="X148" i="1"/>
  <c r="J149" i="1"/>
  <c r="K149" i="1"/>
  <c r="L149" i="1"/>
  <c r="M149" i="1" a="1"/>
  <c r="M149" i="1"/>
  <c r="N149" i="1" a="1"/>
  <c r="N149" i="1"/>
  <c r="O149" i="1" a="1"/>
  <c r="O149" i="1"/>
  <c r="P149" i="1" a="1"/>
  <c r="P149" i="1"/>
  <c r="Q149" i="1" a="1"/>
  <c r="Q149" i="1" s="1"/>
  <c r="R149" i="1" a="1"/>
  <c r="R149" i="1"/>
  <c r="S149" i="1" a="1"/>
  <c r="S149" i="1"/>
  <c r="T149" i="1" a="1"/>
  <c r="T149" i="1"/>
  <c r="U149" i="1" a="1"/>
  <c r="U149" i="1"/>
  <c r="V149" i="1" a="1"/>
  <c r="V149" i="1"/>
  <c r="W149" i="1" a="1"/>
  <c r="W149" i="1"/>
  <c r="X149" i="1" a="1"/>
  <c r="X149" i="1" s="1"/>
  <c r="J150" i="1"/>
  <c r="K150" i="1"/>
  <c r="L150" i="1"/>
  <c r="M150" i="1" a="1"/>
  <c r="M150" i="1"/>
  <c r="N150" i="1" a="1"/>
  <c r="N150" i="1"/>
  <c r="O150" i="1" a="1"/>
  <c r="O150" i="1"/>
  <c r="P150" i="1" a="1"/>
  <c r="P150" i="1"/>
  <c r="Q150" i="1" a="1"/>
  <c r="Q150" i="1"/>
  <c r="R150" i="1" a="1"/>
  <c r="R150" i="1"/>
  <c r="S150" i="1" a="1"/>
  <c r="S150" i="1"/>
  <c r="T150" i="1" a="1"/>
  <c r="T150" i="1"/>
  <c r="U150" i="1" a="1"/>
  <c r="U150" i="1"/>
  <c r="V150" i="1" a="1"/>
  <c r="V150" i="1"/>
  <c r="W150" i="1" a="1"/>
  <c r="W150" i="1"/>
  <c r="X150" i="1" a="1"/>
  <c r="X150" i="1"/>
  <c r="J151" i="1"/>
  <c r="K151" i="1"/>
  <c r="L151" i="1"/>
  <c r="M151" i="1" a="1"/>
  <c r="M151" i="1"/>
  <c r="N151" i="1" a="1"/>
  <c r="N151" i="1"/>
  <c r="O151" i="1" a="1"/>
  <c r="O151" i="1"/>
  <c r="P151" i="1" a="1"/>
  <c r="P151" i="1"/>
  <c r="Q151" i="1" a="1"/>
  <c r="Q151" i="1" s="1"/>
  <c r="R151" i="1" a="1"/>
  <c r="R151" i="1"/>
  <c r="S151" i="1" a="1"/>
  <c r="S151" i="1"/>
  <c r="T151" i="1" a="1"/>
  <c r="T151" i="1" s="1"/>
  <c r="U151" i="1" a="1"/>
  <c r="U151" i="1"/>
  <c r="V151" i="1" a="1"/>
  <c r="V151" i="1"/>
  <c r="W151" i="1" a="1"/>
  <c r="W151" i="1"/>
  <c r="X151" i="1" a="1"/>
  <c r="X151" i="1"/>
  <c r="J152" i="1"/>
  <c r="K152" i="1"/>
  <c r="L152" i="1"/>
  <c r="M152" i="1" a="1"/>
  <c r="M152" i="1"/>
  <c r="N152" i="1" a="1"/>
  <c r="N152" i="1" s="1"/>
  <c r="O152" i="1" a="1"/>
  <c r="O152" i="1"/>
  <c r="P152" i="1" a="1"/>
  <c r="P152" i="1"/>
  <c r="Q152" i="1" a="1"/>
  <c r="Q152" i="1"/>
  <c r="R152" i="1" a="1"/>
  <c r="R152" i="1"/>
  <c r="S152" i="1" a="1"/>
  <c r="S152" i="1"/>
  <c r="T152" i="1" a="1"/>
  <c r="T152" i="1"/>
  <c r="U152" i="1" a="1"/>
  <c r="U152" i="1"/>
  <c r="V152" i="1" a="1"/>
  <c r="V152" i="1"/>
  <c r="W152" i="1" a="1"/>
  <c r="W152" i="1"/>
  <c r="X152" i="1" a="1"/>
  <c r="X152" i="1" s="1"/>
  <c r="J153" i="1"/>
  <c r="K153" i="1"/>
  <c r="L153" i="1"/>
  <c r="M153" i="1" a="1"/>
  <c r="M153" i="1" s="1"/>
  <c r="N153" i="1" a="1"/>
  <c r="N153" i="1"/>
  <c r="O153" i="1" a="1"/>
  <c r="O153" i="1"/>
  <c r="P153" i="1" a="1"/>
  <c r="P153" i="1"/>
  <c r="Q153" i="1" a="1"/>
  <c r="Q153" i="1"/>
  <c r="R153" i="1" a="1"/>
  <c r="R153" i="1"/>
  <c r="S153" i="1" a="1"/>
  <c r="S153" i="1"/>
  <c r="T153" i="1" a="1"/>
  <c r="T153" i="1"/>
  <c r="U153" i="1" a="1"/>
  <c r="U153" i="1" s="1"/>
  <c r="V153" i="1" a="1"/>
  <c r="V153" i="1"/>
  <c r="W153" i="1" a="1"/>
  <c r="W153" i="1" s="1"/>
  <c r="X153" i="1" a="1"/>
  <c r="X153" i="1"/>
  <c r="J154" i="1"/>
  <c r="K154" i="1"/>
  <c r="L154" i="1"/>
  <c r="M154" i="1" a="1"/>
  <c r="M154" i="1"/>
  <c r="N154" i="1" a="1"/>
  <c r="N154" i="1"/>
  <c r="O154" i="1" a="1"/>
  <c r="O154" i="1"/>
  <c r="P154" i="1" a="1"/>
  <c r="P154" i="1"/>
  <c r="Q154" i="1" a="1"/>
  <c r="Q154" i="1"/>
  <c r="R154" i="1" a="1"/>
  <c r="R154" i="1" s="1"/>
  <c r="S154" i="1" a="1"/>
  <c r="S154" i="1"/>
  <c r="T154" i="1" a="1"/>
  <c r="T154" i="1"/>
  <c r="U154" i="1" a="1"/>
  <c r="U154" i="1"/>
  <c r="V154" i="1" a="1"/>
  <c r="V154" i="1"/>
  <c r="W154" i="1" a="1"/>
  <c r="W154" i="1"/>
  <c r="X154" i="1" a="1"/>
  <c r="X154" i="1"/>
  <c r="J155" i="1"/>
  <c r="K155" i="1"/>
  <c r="L155" i="1"/>
  <c r="M155" i="1" a="1"/>
  <c r="M155" i="1"/>
  <c r="N155" i="1" a="1"/>
  <c r="N155" i="1"/>
  <c r="O155" i="1" a="1"/>
  <c r="O155" i="1"/>
  <c r="P155" i="1" a="1"/>
  <c r="P155" i="1" s="1"/>
  <c r="Q155" i="1" a="1"/>
  <c r="Q155" i="1"/>
  <c r="R155" i="1" a="1"/>
  <c r="R155" i="1"/>
  <c r="S155" i="1" a="1"/>
  <c r="S155" i="1"/>
  <c r="T155" i="1" a="1"/>
  <c r="T155" i="1"/>
  <c r="U155" i="1" a="1"/>
  <c r="U155" i="1"/>
  <c r="V155" i="1" a="1"/>
  <c r="V155" i="1"/>
  <c r="W155" i="1" a="1"/>
  <c r="W155" i="1"/>
  <c r="X155" i="1" a="1"/>
  <c r="X155" i="1"/>
  <c r="J156" i="1"/>
  <c r="K156" i="1"/>
  <c r="L156" i="1"/>
  <c r="M156" i="1" a="1"/>
  <c r="M156" i="1"/>
  <c r="N156" i="1" a="1"/>
  <c r="N156" i="1"/>
  <c r="O156" i="1" a="1"/>
  <c r="O156" i="1"/>
  <c r="P156" i="1" a="1"/>
  <c r="P156" i="1"/>
  <c r="Q156" i="1" a="1"/>
  <c r="Q156" i="1"/>
  <c r="R156" i="1" a="1"/>
  <c r="R156" i="1"/>
  <c r="S156" i="1" a="1"/>
  <c r="S156" i="1"/>
  <c r="T156" i="1" a="1"/>
  <c r="T156" i="1"/>
  <c r="U156" i="1" a="1"/>
  <c r="U156" i="1"/>
  <c r="V156" i="1" a="1"/>
  <c r="V156" i="1"/>
  <c r="W156" i="1" a="1"/>
  <c r="W156" i="1"/>
  <c r="X156" i="1" a="1"/>
  <c r="X156" i="1"/>
  <c r="J157" i="1"/>
  <c r="K157" i="1"/>
  <c r="L157" i="1"/>
  <c r="M157" i="1" a="1"/>
  <c r="M157" i="1"/>
  <c r="N157" i="1" a="1"/>
  <c r="N157" i="1"/>
  <c r="O157" i="1" a="1"/>
  <c r="O157" i="1"/>
  <c r="P157" i="1" a="1"/>
  <c r="P157" i="1"/>
  <c r="Q157" i="1" a="1"/>
  <c r="Q157" i="1"/>
  <c r="R157" i="1" a="1"/>
  <c r="R157" i="1" s="1"/>
  <c r="S157" i="1" a="1"/>
  <c r="S157" i="1" s="1"/>
  <c r="T157" i="1" a="1"/>
  <c r="T157" i="1"/>
  <c r="U157" i="1" a="1"/>
  <c r="U157" i="1"/>
  <c r="V157" i="1" a="1"/>
  <c r="V157" i="1"/>
  <c r="W157" i="1" a="1"/>
  <c r="W157" i="1"/>
  <c r="X157" i="1" a="1"/>
  <c r="X157" i="1"/>
  <c r="J158" i="1"/>
  <c r="K158" i="1"/>
  <c r="L158" i="1"/>
  <c r="M158" i="1" a="1"/>
  <c r="M158" i="1"/>
  <c r="N158" i="1" a="1"/>
  <c r="N158" i="1"/>
  <c r="O158" i="1" a="1"/>
  <c r="O158" i="1" s="1"/>
  <c r="P158" i="1" a="1"/>
  <c r="P158" i="1"/>
  <c r="Q158" i="1" a="1"/>
  <c r="Q158" i="1"/>
  <c r="R158" i="1" a="1"/>
  <c r="R158" i="1"/>
  <c r="S158" i="1" a="1"/>
  <c r="S158" i="1"/>
  <c r="T158" i="1" a="1"/>
  <c r="T158" i="1"/>
  <c r="U158" i="1" a="1"/>
  <c r="U158" i="1"/>
  <c r="V158" i="1" a="1"/>
  <c r="V158" i="1"/>
  <c r="W158" i="1" a="1"/>
  <c r="W158" i="1"/>
  <c r="X158" i="1" a="1"/>
  <c r="X158" i="1"/>
  <c r="J159" i="1"/>
  <c r="K159" i="1"/>
  <c r="L159" i="1"/>
  <c r="M159" i="1" a="1"/>
  <c r="M159" i="1"/>
  <c r="N159" i="1" a="1"/>
  <c r="N159" i="1"/>
  <c r="O159" i="1" a="1"/>
  <c r="O159" i="1"/>
  <c r="P159" i="1" a="1"/>
  <c r="P159" i="1"/>
  <c r="Q159" i="1" a="1"/>
  <c r="Q159" i="1"/>
  <c r="R159" i="1" a="1"/>
  <c r="R159" i="1"/>
  <c r="S159" i="1" a="1"/>
  <c r="S159" i="1"/>
  <c r="T159" i="1" a="1"/>
  <c r="T159" i="1"/>
  <c r="U159" i="1" a="1"/>
  <c r="U159" i="1"/>
  <c r="V159" i="1" a="1"/>
  <c r="V159" i="1" s="1"/>
  <c r="W159" i="1" a="1"/>
  <c r="W159" i="1"/>
  <c r="X159" i="1" a="1"/>
  <c r="X159" i="1"/>
  <c r="J160" i="1"/>
  <c r="K160" i="1"/>
  <c r="L160" i="1"/>
  <c r="M160" i="1" a="1"/>
  <c r="M160" i="1"/>
  <c r="N160" i="1" a="1"/>
  <c r="N160" i="1"/>
  <c r="O160" i="1" a="1"/>
  <c r="O160" i="1"/>
  <c r="P160" i="1" a="1"/>
  <c r="P160" i="1"/>
  <c r="Q160" i="1" a="1"/>
  <c r="Q160" i="1"/>
  <c r="R160" i="1" a="1"/>
  <c r="R160" i="1"/>
  <c r="S160" i="1" a="1"/>
  <c r="S160" i="1"/>
  <c r="T160" i="1" a="1"/>
  <c r="T160" i="1"/>
  <c r="U160" i="1" a="1"/>
  <c r="U160" i="1"/>
  <c r="V160" i="1" a="1"/>
  <c r="V160" i="1"/>
  <c r="W160" i="1" a="1"/>
  <c r="W160" i="1"/>
  <c r="X160" i="1" a="1"/>
  <c r="X160" i="1"/>
  <c r="J161" i="1"/>
  <c r="K161" i="1"/>
  <c r="L161" i="1"/>
  <c r="M161" i="1" a="1"/>
  <c r="M161" i="1"/>
  <c r="N161" i="1" a="1"/>
  <c r="N161" i="1"/>
  <c r="O161" i="1" a="1"/>
  <c r="O161" i="1" s="1"/>
  <c r="P161" i="1" a="1"/>
  <c r="P161" i="1"/>
  <c r="Q161" i="1" a="1"/>
  <c r="Q161" i="1"/>
  <c r="R161" i="1" a="1"/>
  <c r="R161" i="1"/>
  <c r="S161" i="1" a="1"/>
  <c r="S161" i="1"/>
  <c r="T161" i="1" a="1"/>
  <c r="T161" i="1"/>
  <c r="U161" i="1" a="1"/>
  <c r="U161" i="1"/>
  <c r="V161" i="1" a="1"/>
  <c r="V161" i="1"/>
  <c r="W161" i="1" a="1"/>
  <c r="W161" i="1"/>
  <c r="X161" i="1" a="1"/>
  <c r="X161" i="1"/>
  <c r="J162" i="1"/>
  <c r="K162" i="1"/>
  <c r="L162" i="1"/>
  <c r="M162" i="1" a="1"/>
  <c r="M162" i="1"/>
  <c r="N162" i="1" a="1"/>
  <c r="N162" i="1"/>
  <c r="O162" i="1" a="1"/>
  <c r="O162" i="1"/>
  <c r="P162" i="1" a="1"/>
  <c r="P162" i="1"/>
  <c r="Q162" i="1" a="1"/>
  <c r="Q162" i="1"/>
  <c r="R162" i="1" a="1"/>
  <c r="R162" i="1"/>
  <c r="S162" i="1" a="1"/>
  <c r="S162" i="1"/>
  <c r="T162" i="1" a="1"/>
  <c r="T162" i="1"/>
  <c r="U162" i="1" a="1"/>
  <c r="U162" i="1"/>
  <c r="V162" i="1" a="1"/>
  <c r="V162" i="1"/>
  <c r="W162" i="1" a="1"/>
  <c r="W162" i="1"/>
  <c r="X162" i="1" a="1"/>
  <c r="X162" i="1"/>
  <c r="J163" i="1"/>
  <c r="K163" i="1"/>
  <c r="L163" i="1"/>
  <c r="M163" i="1" a="1"/>
  <c r="M163" i="1"/>
  <c r="N163" i="1" a="1"/>
  <c r="N163" i="1"/>
  <c r="O163" i="1" a="1"/>
  <c r="O163" i="1"/>
  <c r="P163" i="1" a="1"/>
  <c r="P163" i="1"/>
  <c r="Q163" i="1" a="1"/>
  <c r="Q163" i="1"/>
  <c r="R163" i="1" a="1"/>
  <c r="R163" i="1" s="1"/>
  <c r="S163" i="1" a="1"/>
  <c r="S163" i="1" s="1"/>
  <c r="T163" i="1" a="1"/>
  <c r="T163" i="1"/>
  <c r="U163" i="1" a="1"/>
  <c r="U163" i="1"/>
  <c r="V163" i="1" a="1"/>
  <c r="V163" i="1"/>
  <c r="W163" i="1" a="1"/>
  <c r="W163" i="1"/>
  <c r="X163" i="1" a="1"/>
  <c r="X163" i="1"/>
  <c r="J164" i="1"/>
  <c r="K164" i="1"/>
  <c r="L164" i="1"/>
  <c r="M164" i="1" a="1"/>
  <c r="M164" i="1"/>
  <c r="N164" i="1" a="1"/>
  <c r="N164" i="1"/>
  <c r="O164" i="1" a="1"/>
  <c r="O164" i="1"/>
  <c r="P164" i="1" a="1"/>
  <c r="P164" i="1"/>
  <c r="Q164" i="1" a="1"/>
  <c r="Q164" i="1"/>
  <c r="R164" i="1" a="1"/>
  <c r="R164" i="1"/>
  <c r="S164" i="1" a="1"/>
  <c r="S164" i="1"/>
  <c r="T164" i="1" a="1"/>
  <c r="T164" i="1"/>
  <c r="U164" i="1" a="1"/>
  <c r="U164" i="1"/>
  <c r="V164" i="1" a="1"/>
  <c r="V164" i="1"/>
  <c r="W164" i="1" a="1"/>
  <c r="W164" i="1"/>
  <c r="X164" i="1" a="1"/>
  <c r="X164" i="1"/>
  <c r="J165" i="1"/>
  <c r="K165" i="1"/>
  <c r="L165" i="1"/>
  <c r="M165" i="1" a="1"/>
  <c r="M165" i="1"/>
  <c r="N165" i="1" a="1"/>
  <c r="N165" i="1"/>
  <c r="O165" i="1" a="1"/>
  <c r="O165" i="1"/>
  <c r="P165" i="1" a="1"/>
  <c r="P165" i="1"/>
  <c r="Q165" i="1" a="1"/>
  <c r="Q165" i="1"/>
  <c r="R165" i="1" a="1"/>
  <c r="R165" i="1"/>
  <c r="S165" i="1" a="1"/>
  <c r="S165" i="1"/>
  <c r="T165" i="1" a="1"/>
  <c r="T165" i="1"/>
  <c r="U165" i="1" a="1"/>
  <c r="U165" i="1" s="1"/>
  <c r="V165" i="1" a="1"/>
  <c r="V165" i="1"/>
  <c r="W165" i="1" a="1"/>
  <c r="W165" i="1"/>
  <c r="X165" i="1" a="1"/>
  <c r="X165" i="1"/>
  <c r="J166" i="1"/>
  <c r="K166" i="1"/>
  <c r="L166" i="1"/>
  <c r="M166" i="1" a="1"/>
  <c r="M166" i="1"/>
  <c r="N166" i="1" a="1"/>
  <c r="N166" i="1"/>
  <c r="O166" i="1" a="1"/>
  <c r="O166" i="1"/>
  <c r="P166" i="1" a="1"/>
  <c r="P166" i="1"/>
  <c r="Q166" i="1" a="1"/>
  <c r="Q166" i="1"/>
  <c r="R166" i="1" a="1"/>
  <c r="R166" i="1"/>
  <c r="S166" i="1" a="1"/>
  <c r="S166" i="1" s="1"/>
  <c r="T166" i="1" a="1"/>
  <c r="T166" i="1"/>
  <c r="U166" i="1" a="1"/>
  <c r="U166" i="1"/>
  <c r="V166" i="1" a="1"/>
  <c r="V166" i="1"/>
  <c r="W166" i="1" a="1"/>
  <c r="W166" i="1"/>
  <c r="X166" i="1" a="1"/>
  <c r="X166" i="1"/>
  <c r="J167" i="1"/>
  <c r="K167" i="1"/>
  <c r="L167" i="1"/>
  <c r="M167" i="1" a="1"/>
  <c r="M167" i="1"/>
  <c r="N167" i="1" a="1"/>
  <c r="N167" i="1" s="1"/>
  <c r="O167" i="1" a="1"/>
  <c r="O167" i="1"/>
  <c r="P167" i="1" a="1"/>
  <c r="P167" i="1" s="1"/>
  <c r="Q167" i="1" a="1"/>
  <c r="Q167" i="1"/>
  <c r="R167" i="1" a="1"/>
  <c r="R167" i="1"/>
  <c r="S167" i="1" a="1"/>
  <c r="S167" i="1"/>
  <c r="T167" i="1" a="1"/>
  <c r="T167" i="1"/>
  <c r="U167" i="1" a="1"/>
  <c r="U167" i="1"/>
  <c r="V167" i="1" a="1"/>
  <c r="V167" i="1"/>
  <c r="W167" i="1" a="1"/>
  <c r="W167" i="1"/>
  <c r="X167" i="1" a="1"/>
  <c r="X167" i="1" s="1"/>
  <c r="J168" i="1"/>
  <c r="K168" i="1"/>
  <c r="L168" i="1"/>
  <c r="M168" i="1" a="1"/>
  <c r="M168" i="1" s="1"/>
  <c r="N168" i="1" a="1"/>
  <c r="N168" i="1"/>
  <c r="O168" i="1" a="1"/>
  <c r="O168" i="1"/>
  <c r="P168" i="1" a="1"/>
  <c r="P168" i="1"/>
  <c r="Q168" i="1" a="1"/>
  <c r="Q168" i="1"/>
  <c r="R168" i="1" a="1"/>
  <c r="R168" i="1"/>
  <c r="S168" i="1" a="1"/>
  <c r="S168" i="1"/>
  <c r="T168" i="1" a="1"/>
  <c r="T168" i="1"/>
  <c r="U168" i="1" a="1"/>
  <c r="U168" i="1"/>
  <c r="V168" i="1" a="1"/>
  <c r="V168" i="1"/>
  <c r="W168" i="1" a="1"/>
  <c r="W168" i="1" s="1"/>
  <c r="X168" i="1" a="1"/>
  <c r="X168" i="1"/>
  <c r="J169" i="1"/>
  <c r="K169" i="1"/>
  <c r="L169" i="1"/>
  <c r="M169" i="1" a="1"/>
  <c r="M169" i="1"/>
  <c r="N169" i="1" a="1"/>
  <c r="N169" i="1"/>
  <c r="O169" i="1" a="1"/>
  <c r="O169" i="1"/>
  <c r="P169" i="1" a="1"/>
  <c r="P169" i="1"/>
  <c r="Q169" i="1" a="1"/>
  <c r="Q169" i="1"/>
  <c r="R169" i="1" a="1"/>
  <c r="R169" i="1"/>
  <c r="S169" i="1" a="1"/>
  <c r="S169" i="1"/>
  <c r="T169" i="1" a="1"/>
  <c r="T169" i="1"/>
  <c r="U169" i="1" a="1"/>
  <c r="U169" i="1"/>
  <c r="V169" i="1" a="1"/>
  <c r="V169" i="1"/>
  <c r="W169" i="1" a="1"/>
  <c r="W169" i="1"/>
  <c r="X169" i="1" a="1"/>
  <c r="X169" i="1"/>
  <c r="J170" i="1"/>
  <c r="K170" i="1"/>
  <c r="L170" i="1"/>
  <c r="M170" i="1" a="1"/>
  <c r="M170" i="1"/>
  <c r="N170" i="1" a="1"/>
  <c r="N170" i="1"/>
  <c r="O170" i="1" a="1"/>
  <c r="O170" i="1"/>
  <c r="P170" i="1" a="1"/>
  <c r="P170" i="1" s="1"/>
  <c r="Q170" i="1" a="1"/>
  <c r="Q170" i="1"/>
  <c r="R170" i="1" a="1"/>
  <c r="R170" i="1"/>
  <c r="S170" i="1" a="1"/>
  <c r="S170" i="1"/>
  <c r="T170" i="1" a="1"/>
  <c r="T170" i="1"/>
  <c r="U170" i="1" a="1"/>
  <c r="U170" i="1"/>
  <c r="V170" i="1" a="1"/>
  <c r="V170" i="1"/>
  <c r="W170" i="1" a="1"/>
  <c r="W170" i="1"/>
  <c r="X170" i="1" a="1"/>
  <c r="X170" i="1"/>
  <c r="J171" i="1"/>
  <c r="K171" i="1"/>
  <c r="L171" i="1"/>
  <c r="M171" i="1" a="1"/>
  <c r="M171" i="1"/>
  <c r="N171" i="1" a="1"/>
  <c r="N171" i="1"/>
  <c r="O171" i="1" a="1"/>
  <c r="O171" i="1"/>
  <c r="P171" i="1" a="1"/>
  <c r="P171" i="1"/>
  <c r="Q171" i="1" a="1"/>
  <c r="Q171" i="1"/>
  <c r="R171" i="1" a="1"/>
  <c r="R171" i="1"/>
  <c r="S171" i="1" a="1"/>
  <c r="S171" i="1"/>
  <c r="T171" i="1" a="1"/>
  <c r="T171" i="1"/>
  <c r="U171" i="1" a="1"/>
  <c r="U171" i="1"/>
  <c r="V171" i="1" a="1"/>
  <c r="V171" i="1"/>
  <c r="W171" i="1" a="1"/>
  <c r="W171" i="1"/>
  <c r="X171" i="1" a="1"/>
  <c r="X171" i="1"/>
  <c r="J172" i="1"/>
  <c r="K172" i="1"/>
  <c r="L172" i="1"/>
  <c r="M172" i="1" a="1"/>
  <c r="M172" i="1"/>
  <c r="N172" i="1" a="1"/>
  <c r="N172" i="1"/>
  <c r="O172" i="1" a="1"/>
  <c r="O172" i="1"/>
  <c r="P172" i="1" a="1"/>
  <c r="P172" i="1"/>
  <c r="Q172" i="1" a="1"/>
  <c r="Q172" i="1"/>
  <c r="R172" i="1" a="1"/>
  <c r="R172" i="1"/>
  <c r="S172" i="1" a="1"/>
  <c r="S172" i="1" s="1"/>
  <c r="T172" i="1" a="1"/>
  <c r="T172" i="1"/>
  <c r="U172" i="1" a="1"/>
  <c r="U172" i="1"/>
  <c r="V172" i="1" a="1"/>
  <c r="V172" i="1"/>
  <c r="W172" i="1" a="1"/>
  <c r="W172" i="1"/>
  <c r="X172" i="1" a="1"/>
  <c r="X172" i="1"/>
  <c r="J173" i="1"/>
  <c r="K173" i="1"/>
  <c r="L173" i="1"/>
  <c r="M173" i="1" a="1"/>
  <c r="M173" i="1"/>
  <c r="N173" i="1" a="1"/>
  <c r="N173" i="1"/>
  <c r="O173" i="1" a="1"/>
  <c r="O173" i="1"/>
  <c r="P173" i="1" a="1"/>
  <c r="P173" i="1"/>
  <c r="Q173" i="1" a="1"/>
  <c r="Q173" i="1"/>
  <c r="R173" i="1" a="1"/>
  <c r="R173" i="1"/>
  <c r="S173" i="1" a="1"/>
  <c r="S173" i="1"/>
  <c r="T173" i="1" a="1"/>
  <c r="T173" i="1"/>
  <c r="U173" i="1" a="1"/>
  <c r="U173" i="1"/>
  <c r="V173" i="1" a="1"/>
  <c r="V173" i="1"/>
  <c r="W173" i="1" a="1"/>
  <c r="W173" i="1"/>
  <c r="X173" i="1" a="1"/>
  <c r="X173" i="1"/>
  <c r="J174" i="1"/>
  <c r="K174" i="1"/>
  <c r="L174" i="1"/>
  <c r="M174" i="1" a="1"/>
  <c r="M174" i="1"/>
  <c r="N174" i="1" a="1"/>
  <c r="N174" i="1"/>
  <c r="O174" i="1" a="1"/>
  <c r="O174" i="1"/>
  <c r="P174" i="1" a="1"/>
  <c r="P174" i="1"/>
  <c r="Q174" i="1" a="1"/>
  <c r="Q174" i="1"/>
  <c r="R174" i="1" a="1"/>
  <c r="R174" i="1"/>
  <c r="S174" i="1" a="1"/>
  <c r="S174" i="1"/>
  <c r="T174" i="1" a="1"/>
  <c r="T174" i="1"/>
  <c r="U174" i="1" a="1"/>
  <c r="U174" i="1"/>
  <c r="V174" i="1" a="1"/>
  <c r="V174" i="1" s="1"/>
  <c r="W174" i="1" a="1"/>
  <c r="W174" i="1"/>
  <c r="X174" i="1" a="1"/>
  <c r="X174" i="1"/>
  <c r="J175" i="1"/>
  <c r="K175" i="1"/>
  <c r="L175" i="1"/>
  <c r="M175" i="1" a="1"/>
  <c r="M175" i="1"/>
  <c r="N175" i="1" a="1"/>
  <c r="N175" i="1"/>
  <c r="O175" i="1" a="1"/>
  <c r="O175" i="1"/>
  <c r="P175" i="1" a="1"/>
  <c r="P175" i="1"/>
  <c r="Q175" i="1" a="1"/>
  <c r="Q175" i="1"/>
  <c r="R175" i="1" a="1"/>
  <c r="R175" i="1"/>
  <c r="S175" i="1" a="1"/>
  <c r="S175" i="1"/>
  <c r="T175" i="1" a="1"/>
  <c r="T175" i="1"/>
  <c r="U175" i="1" a="1"/>
  <c r="U175" i="1"/>
  <c r="V175" i="1" a="1"/>
  <c r="V175" i="1"/>
  <c r="W175" i="1" a="1"/>
  <c r="W175" i="1"/>
  <c r="X175" i="1" a="1"/>
  <c r="X175" i="1"/>
  <c r="J176" i="1"/>
  <c r="K176" i="1"/>
  <c r="L176" i="1"/>
  <c r="M176" i="1" a="1"/>
  <c r="M176" i="1"/>
  <c r="N176" i="1" a="1"/>
  <c r="N176" i="1"/>
  <c r="O176" i="1" a="1"/>
  <c r="O176" i="1" s="1"/>
  <c r="P176" i="1" a="1"/>
  <c r="P176" i="1"/>
  <c r="Q176" i="1" a="1"/>
  <c r="Q176" i="1"/>
  <c r="R176" i="1" a="1"/>
  <c r="R176" i="1"/>
  <c r="S176" i="1" a="1"/>
  <c r="S176" i="1"/>
  <c r="T176" i="1" a="1"/>
  <c r="T176" i="1"/>
  <c r="U176" i="1" a="1"/>
  <c r="U176" i="1"/>
  <c r="V176" i="1" a="1"/>
  <c r="V176" i="1"/>
  <c r="W176" i="1" a="1"/>
  <c r="W176" i="1"/>
  <c r="X176" i="1" a="1"/>
  <c r="X176" i="1"/>
  <c r="J177" i="1"/>
  <c r="K177" i="1"/>
  <c r="L177" i="1"/>
  <c r="M177" i="1" a="1"/>
  <c r="M177" i="1"/>
  <c r="N177" i="1" a="1"/>
  <c r="N177" i="1"/>
  <c r="O177" i="1" a="1"/>
  <c r="O177" i="1"/>
  <c r="P177" i="1" a="1"/>
  <c r="P177" i="1"/>
  <c r="Q177" i="1" a="1"/>
  <c r="Q177" i="1"/>
  <c r="R177" i="1" a="1"/>
  <c r="R177" i="1"/>
  <c r="S177" i="1" a="1"/>
  <c r="S177" i="1"/>
  <c r="T177" i="1" a="1"/>
  <c r="T177" i="1"/>
  <c r="U177" i="1" a="1"/>
  <c r="U177" i="1"/>
  <c r="V177" i="1" a="1"/>
  <c r="V177" i="1"/>
  <c r="W177" i="1" a="1"/>
  <c r="W177" i="1"/>
  <c r="X177" i="1" a="1"/>
  <c r="X177" i="1"/>
  <c r="J178" i="1"/>
  <c r="K178" i="1"/>
  <c r="L178" i="1"/>
  <c r="M178" i="1" a="1"/>
  <c r="M178" i="1"/>
  <c r="N178" i="1" a="1"/>
  <c r="N178" i="1"/>
  <c r="O178" i="1" a="1"/>
  <c r="O178" i="1"/>
  <c r="P178" i="1" a="1"/>
  <c r="P178" i="1"/>
  <c r="Q178" i="1" a="1"/>
  <c r="Q178" i="1"/>
  <c r="R178" i="1" a="1"/>
  <c r="R178" i="1" s="1"/>
  <c r="S178" i="1" a="1"/>
  <c r="S178" i="1"/>
  <c r="T178" i="1" a="1"/>
  <c r="T178" i="1"/>
  <c r="U178" i="1" a="1"/>
  <c r="U178" i="1"/>
  <c r="V178" i="1" a="1"/>
  <c r="V178" i="1"/>
  <c r="W178" i="1" a="1"/>
  <c r="W178" i="1"/>
  <c r="X178" i="1" a="1"/>
  <c r="X178" i="1"/>
  <c r="J179" i="1"/>
  <c r="K179" i="1"/>
  <c r="L179" i="1"/>
  <c r="M179" i="1" a="1"/>
  <c r="M179" i="1"/>
  <c r="N179" i="1" a="1"/>
  <c r="N179" i="1"/>
  <c r="O179" i="1" a="1"/>
  <c r="O179" i="1"/>
  <c r="P179" i="1" a="1"/>
  <c r="P179" i="1"/>
  <c r="Q179" i="1" a="1"/>
  <c r="Q179" i="1"/>
  <c r="R179" i="1" a="1"/>
  <c r="R179" i="1"/>
  <c r="S179" i="1" a="1"/>
  <c r="S179" i="1"/>
  <c r="T179" i="1" a="1"/>
  <c r="T179" i="1"/>
  <c r="U179" i="1" a="1"/>
  <c r="U179" i="1"/>
  <c r="V179" i="1" a="1"/>
  <c r="V179" i="1"/>
  <c r="W179" i="1" a="1"/>
  <c r="W179" i="1"/>
  <c r="X179" i="1" a="1"/>
  <c r="X179" i="1"/>
  <c r="J180" i="1"/>
  <c r="K180" i="1"/>
  <c r="L180" i="1"/>
  <c r="M180" i="1" a="1"/>
  <c r="M180" i="1"/>
  <c r="N180" i="1" a="1"/>
  <c r="N180" i="1"/>
  <c r="O180" i="1" a="1"/>
  <c r="O180" i="1"/>
  <c r="P180" i="1" a="1"/>
  <c r="P180" i="1"/>
  <c r="Q180" i="1" a="1"/>
  <c r="Q180" i="1"/>
  <c r="R180" i="1" a="1"/>
  <c r="R180" i="1"/>
  <c r="S180" i="1" a="1"/>
  <c r="S180" i="1"/>
  <c r="T180" i="1" a="1"/>
  <c r="T180" i="1"/>
  <c r="U180" i="1" a="1"/>
  <c r="U180" i="1" s="1"/>
  <c r="V180" i="1" a="1"/>
  <c r="V180" i="1"/>
  <c r="W180" i="1" a="1"/>
  <c r="W180" i="1"/>
  <c r="X180" i="1" a="1"/>
  <c r="X180" i="1"/>
  <c r="J181" i="1"/>
  <c r="K181" i="1"/>
  <c r="L181" i="1"/>
  <c r="M181" i="1" a="1"/>
  <c r="M181" i="1"/>
  <c r="N181" i="1" a="1"/>
  <c r="N181" i="1"/>
  <c r="O181" i="1" a="1"/>
  <c r="O181" i="1"/>
  <c r="P181" i="1" a="1"/>
  <c r="P181" i="1"/>
  <c r="Q181" i="1" a="1"/>
  <c r="Q181" i="1"/>
  <c r="R181" i="1" a="1"/>
  <c r="R181" i="1"/>
  <c r="S181" i="1" a="1"/>
  <c r="S181" i="1"/>
  <c r="T181" i="1" a="1"/>
  <c r="T181" i="1"/>
  <c r="U181" i="1" a="1"/>
  <c r="U181" i="1"/>
  <c r="V181" i="1" a="1"/>
  <c r="V181" i="1"/>
  <c r="W181" i="1" a="1"/>
  <c r="W181" i="1"/>
  <c r="X181" i="1" a="1"/>
  <c r="X181" i="1"/>
  <c r="J182" i="1"/>
  <c r="K182" i="1"/>
  <c r="L182" i="1"/>
  <c r="M182" i="1" a="1"/>
  <c r="M182" i="1"/>
  <c r="N182" i="1" a="1"/>
  <c r="N182" i="1" s="1"/>
  <c r="O182" i="1" a="1"/>
  <c r="O182" i="1"/>
  <c r="P182" i="1" a="1"/>
  <c r="P182" i="1"/>
  <c r="Q182" i="1" a="1"/>
  <c r="Q182" i="1"/>
  <c r="R182" i="1" a="1"/>
  <c r="R182" i="1"/>
  <c r="S182" i="1" a="1"/>
  <c r="S182" i="1"/>
  <c r="T182" i="1" a="1"/>
  <c r="T182" i="1"/>
  <c r="U182" i="1" a="1"/>
  <c r="U182" i="1"/>
  <c r="V182" i="1" a="1"/>
  <c r="V182" i="1"/>
  <c r="W182" i="1" a="1"/>
  <c r="W182" i="1"/>
  <c r="X182" i="1" a="1"/>
  <c r="X182" i="1" s="1"/>
  <c r="J183" i="1"/>
  <c r="K183" i="1"/>
  <c r="L183" i="1"/>
  <c r="M183" i="1" a="1"/>
  <c r="M183" i="1"/>
  <c r="N183" i="1" a="1"/>
  <c r="N183" i="1"/>
  <c r="O183" i="1" a="1"/>
  <c r="O183" i="1"/>
  <c r="P183" i="1" a="1"/>
  <c r="P183" i="1"/>
  <c r="Q183" i="1" a="1"/>
  <c r="Q183" i="1"/>
  <c r="R183" i="1" a="1"/>
  <c r="R183" i="1"/>
  <c r="S183" i="1" a="1"/>
  <c r="S183" i="1"/>
  <c r="T183" i="1" a="1"/>
  <c r="T183" i="1"/>
  <c r="U183" i="1" a="1"/>
  <c r="U183" i="1"/>
  <c r="V183" i="1" a="1"/>
  <c r="V183" i="1"/>
  <c r="W183" i="1" a="1"/>
  <c r="W183" i="1"/>
  <c r="X183" i="1" a="1"/>
  <c r="X183" i="1"/>
  <c r="J184" i="1"/>
  <c r="K184" i="1"/>
  <c r="L184" i="1"/>
  <c r="M184" i="1" a="1"/>
  <c r="M184" i="1"/>
  <c r="N184" i="1" a="1"/>
  <c r="N184" i="1"/>
  <c r="O184" i="1" a="1"/>
  <c r="O184" i="1"/>
  <c r="P184" i="1" a="1"/>
  <c r="P184" i="1"/>
  <c r="Q184" i="1" a="1"/>
  <c r="Q184" i="1" s="1"/>
  <c r="R184" i="1" a="1"/>
  <c r="R184" i="1"/>
  <c r="S184" i="1" a="1"/>
  <c r="S184" i="1"/>
  <c r="T184" i="1" a="1"/>
  <c r="T184" i="1"/>
  <c r="U184" i="1" a="1"/>
  <c r="U184" i="1"/>
  <c r="V184" i="1" a="1"/>
  <c r="V184" i="1"/>
  <c r="W184" i="1" a="1"/>
  <c r="W184" i="1"/>
  <c r="X184" i="1" a="1"/>
  <c r="X184" i="1"/>
  <c r="J185" i="1"/>
  <c r="K185" i="1"/>
  <c r="L185" i="1"/>
  <c r="M185" i="1" a="1"/>
  <c r="M185" i="1"/>
  <c r="N185" i="1" a="1"/>
  <c r="N185" i="1"/>
  <c r="O185" i="1" a="1"/>
  <c r="O185" i="1"/>
  <c r="P185" i="1" a="1"/>
  <c r="P185" i="1"/>
  <c r="Q185" i="1" a="1"/>
  <c r="Q185" i="1"/>
  <c r="R185" i="1" a="1"/>
  <c r="R185" i="1"/>
  <c r="S185" i="1" a="1"/>
  <c r="S185" i="1"/>
  <c r="T185" i="1" a="1"/>
  <c r="T185" i="1"/>
  <c r="U185" i="1" a="1"/>
  <c r="U185" i="1"/>
  <c r="V185" i="1" a="1"/>
  <c r="V185" i="1"/>
  <c r="W185" i="1" a="1"/>
  <c r="W185" i="1"/>
  <c r="X185" i="1" a="1"/>
  <c r="X185" i="1"/>
  <c r="J186" i="1"/>
  <c r="K186" i="1"/>
  <c r="L186" i="1"/>
  <c r="M186" i="1" a="1"/>
  <c r="M186" i="1"/>
  <c r="N186" i="1" a="1"/>
  <c r="N186" i="1"/>
  <c r="O186" i="1" a="1"/>
  <c r="O186" i="1"/>
  <c r="P186" i="1" a="1"/>
  <c r="P186" i="1"/>
  <c r="Q186" i="1" a="1"/>
  <c r="Q186" i="1"/>
  <c r="R186" i="1" a="1"/>
  <c r="R186" i="1"/>
  <c r="S186" i="1" a="1"/>
  <c r="S186" i="1"/>
  <c r="T186" i="1" a="1"/>
  <c r="T186" i="1" s="1"/>
  <c r="U186" i="1" a="1"/>
  <c r="U186" i="1"/>
  <c r="V186" i="1" a="1"/>
  <c r="V186" i="1"/>
  <c r="W186" i="1" a="1"/>
  <c r="W186" i="1"/>
  <c r="X186" i="1" a="1"/>
  <c r="X186" i="1"/>
  <c r="J187" i="1"/>
  <c r="K187" i="1"/>
  <c r="L187" i="1"/>
  <c r="M187" i="1" a="1"/>
  <c r="M187" i="1"/>
  <c r="N187" i="1" a="1"/>
  <c r="N187" i="1"/>
  <c r="O187" i="1" a="1"/>
  <c r="O187" i="1"/>
  <c r="P187" i="1" a="1"/>
  <c r="P187" i="1"/>
  <c r="Q187" i="1" a="1"/>
  <c r="Q187" i="1"/>
  <c r="R187" i="1" a="1"/>
  <c r="R187" i="1"/>
  <c r="S187" i="1" a="1"/>
  <c r="S187" i="1"/>
  <c r="T187" i="1" a="1"/>
  <c r="T187" i="1"/>
  <c r="U187" i="1" a="1"/>
  <c r="U187" i="1"/>
  <c r="V187" i="1" a="1"/>
  <c r="V187" i="1"/>
  <c r="W187" i="1" a="1"/>
  <c r="W187" i="1"/>
  <c r="X187" i="1" a="1"/>
  <c r="X187" i="1"/>
  <c r="J188" i="1"/>
  <c r="K188" i="1"/>
  <c r="L188" i="1"/>
  <c r="M188" i="1" a="1"/>
  <c r="M188" i="1" s="1"/>
  <c r="N188" i="1" a="1"/>
  <c r="N188" i="1"/>
  <c r="O188" i="1" a="1"/>
  <c r="O188" i="1"/>
  <c r="P188" i="1" a="1"/>
  <c r="P188" i="1"/>
  <c r="Q188" i="1" a="1"/>
  <c r="Q188" i="1"/>
  <c r="R188" i="1" a="1"/>
  <c r="R188" i="1"/>
  <c r="S188" i="1" a="1"/>
  <c r="S188" i="1"/>
  <c r="T188" i="1" a="1"/>
  <c r="T188" i="1"/>
  <c r="U188" i="1" a="1"/>
  <c r="U188" i="1"/>
  <c r="V188" i="1" a="1"/>
  <c r="V188" i="1"/>
  <c r="W188" i="1" a="1"/>
  <c r="W188" i="1" s="1"/>
  <c r="X188" i="1" a="1"/>
  <c r="X188" i="1"/>
  <c r="J189" i="1"/>
  <c r="K189" i="1"/>
  <c r="L189" i="1"/>
  <c r="M189" i="1" a="1"/>
  <c r="M189" i="1"/>
  <c r="N189" i="1" a="1"/>
  <c r="N189" i="1"/>
  <c r="O189" i="1" a="1"/>
  <c r="O189" i="1"/>
  <c r="P189" i="1" a="1"/>
  <c r="P189" i="1"/>
  <c r="Q189" i="1" a="1"/>
  <c r="Q189" i="1"/>
  <c r="R189" i="1" a="1"/>
  <c r="R189" i="1"/>
  <c r="S189" i="1" a="1"/>
  <c r="S189" i="1"/>
  <c r="T189" i="1" a="1"/>
  <c r="T189" i="1"/>
  <c r="U189" i="1" a="1"/>
  <c r="U189" i="1"/>
  <c r="V189" i="1" a="1"/>
  <c r="V189" i="1"/>
  <c r="W189" i="1" a="1"/>
  <c r="W189" i="1"/>
  <c r="X189" i="1" a="1"/>
  <c r="X189" i="1"/>
  <c r="J190" i="1"/>
  <c r="K190" i="1"/>
  <c r="L190" i="1"/>
  <c r="M190" i="1" a="1"/>
  <c r="M190" i="1"/>
  <c r="N190" i="1" a="1"/>
  <c r="N190" i="1"/>
  <c r="O190" i="1" a="1"/>
  <c r="O190" i="1"/>
  <c r="P190" i="1" a="1"/>
  <c r="P190" i="1" s="1"/>
  <c r="Q190" i="1" a="1"/>
  <c r="Q190" i="1"/>
  <c r="R190" i="1" a="1"/>
  <c r="R190" i="1"/>
  <c r="S190" i="1" a="1"/>
  <c r="S190" i="1"/>
  <c r="T190" i="1" a="1"/>
  <c r="T190" i="1"/>
  <c r="U190" i="1" a="1"/>
  <c r="U190" i="1"/>
  <c r="V190" i="1" a="1"/>
  <c r="V190" i="1"/>
  <c r="W190" i="1" a="1"/>
  <c r="W190" i="1"/>
  <c r="X190" i="1" a="1"/>
  <c r="X190" i="1"/>
  <c r="J191" i="1"/>
  <c r="K191" i="1"/>
  <c r="L191" i="1"/>
  <c r="M191" i="1" a="1"/>
  <c r="M191" i="1"/>
  <c r="N191" i="1" a="1"/>
  <c r="N191" i="1"/>
  <c r="O191" i="1" a="1"/>
  <c r="O191" i="1"/>
  <c r="P191" i="1" a="1"/>
  <c r="P191" i="1"/>
  <c r="Q191" i="1" a="1"/>
  <c r="Q191" i="1"/>
  <c r="R191" i="1" a="1"/>
  <c r="R191" i="1"/>
  <c r="S191" i="1" a="1"/>
  <c r="S191" i="1"/>
  <c r="T191" i="1" a="1"/>
  <c r="T191" i="1"/>
  <c r="U191" i="1" a="1"/>
  <c r="U191" i="1"/>
  <c r="V191" i="1" a="1"/>
  <c r="V191" i="1"/>
  <c r="W191" i="1" a="1"/>
  <c r="W191" i="1"/>
  <c r="X191" i="1" a="1"/>
  <c r="X191" i="1"/>
  <c r="J192" i="1"/>
  <c r="K192" i="1"/>
  <c r="L192" i="1"/>
  <c r="M192" i="1" a="1"/>
  <c r="M192" i="1"/>
  <c r="N192" i="1" a="1"/>
  <c r="N192" i="1"/>
  <c r="O192" i="1" a="1"/>
  <c r="O192" i="1"/>
  <c r="P192" i="1" a="1"/>
  <c r="P192" i="1"/>
  <c r="Q192" i="1" a="1"/>
  <c r="Q192" i="1"/>
  <c r="R192" i="1" a="1"/>
  <c r="R192" i="1"/>
  <c r="S192" i="1" a="1"/>
  <c r="S192" i="1" s="1"/>
  <c r="T192" i="1" a="1"/>
  <c r="T192" i="1"/>
  <c r="U192" i="1" a="1"/>
  <c r="U192" i="1"/>
  <c r="V192" i="1" a="1"/>
  <c r="V192" i="1"/>
  <c r="W192" i="1" a="1"/>
  <c r="W192" i="1"/>
  <c r="X192" i="1" a="1"/>
  <c r="X192" i="1"/>
  <c r="J193" i="1"/>
  <c r="K193" i="1"/>
  <c r="L193" i="1"/>
  <c r="M193" i="1" a="1"/>
  <c r="M193" i="1"/>
  <c r="N193" i="1" a="1"/>
  <c r="N193" i="1"/>
  <c r="O193" i="1" a="1"/>
  <c r="O193" i="1"/>
  <c r="P193" i="1" a="1"/>
  <c r="P193" i="1"/>
  <c r="Q193" i="1" a="1"/>
  <c r="Q193" i="1"/>
  <c r="R193" i="1" a="1"/>
  <c r="R193" i="1"/>
  <c r="S193" i="1" a="1"/>
  <c r="S193" i="1"/>
  <c r="T193" i="1" a="1"/>
  <c r="T193" i="1"/>
  <c r="U193" i="1" a="1"/>
  <c r="U193" i="1"/>
  <c r="V193" i="1" a="1"/>
  <c r="V193" i="1"/>
  <c r="W193" i="1" a="1"/>
  <c r="W193" i="1"/>
  <c r="X193" i="1" a="1"/>
  <c r="X193" i="1"/>
  <c r="J194" i="1"/>
  <c r="K194" i="1"/>
  <c r="L194" i="1"/>
  <c r="M194" i="1" a="1"/>
  <c r="M194" i="1"/>
  <c r="N194" i="1" a="1"/>
  <c r="N194" i="1"/>
  <c r="O194" i="1" a="1"/>
  <c r="O194" i="1"/>
  <c r="P194" i="1" a="1"/>
  <c r="P194" i="1"/>
  <c r="Q194" i="1" a="1"/>
  <c r="Q194" i="1"/>
  <c r="R194" i="1" a="1"/>
  <c r="R194" i="1"/>
  <c r="S194" i="1" a="1"/>
  <c r="S194" i="1"/>
  <c r="T194" i="1" a="1"/>
  <c r="T194" i="1"/>
  <c r="U194" i="1" a="1"/>
  <c r="U194" i="1"/>
  <c r="V194" i="1" a="1"/>
  <c r="V194" i="1" s="1"/>
  <c r="W194" i="1" a="1"/>
  <c r="W194" i="1"/>
  <c r="X194" i="1" a="1"/>
  <c r="X194" i="1"/>
  <c r="J195" i="1"/>
  <c r="K195" i="1"/>
  <c r="L195" i="1"/>
  <c r="M195" i="1" a="1"/>
  <c r="M195" i="1"/>
  <c r="N195" i="1" a="1"/>
  <c r="N195" i="1"/>
  <c r="O195" i="1" a="1"/>
  <c r="O195" i="1"/>
  <c r="P195" i="1" a="1"/>
  <c r="P195" i="1"/>
  <c r="Q195" i="1" a="1"/>
  <c r="Q195" i="1"/>
  <c r="R195" i="1" a="1"/>
  <c r="R195" i="1"/>
  <c r="S195" i="1" a="1"/>
  <c r="S195" i="1"/>
  <c r="T195" i="1" a="1"/>
  <c r="T195" i="1"/>
  <c r="U195" i="1" a="1"/>
  <c r="U195" i="1"/>
  <c r="V195" i="1" a="1"/>
  <c r="V195" i="1"/>
  <c r="W195" i="1" a="1"/>
  <c r="W195" i="1"/>
  <c r="X195" i="1" a="1"/>
  <c r="X195" i="1"/>
  <c r="J196" i="1"/>
  <c r="K196" i="1"/>
  <c r="L196" i="1"/>
  <c r="M196" i="1" a="1"/>
  <c r="M196" i="1"/>
  <c r="N196" i="1" a="1"/>
  <c r="N196" i="1"/>
  <c r="O196" i="1" a="1"/>
  <c r="O196" i="1" s="1"/>
  <c r="P196" i="1" a="1"/>
  <c r="P196" i="1"/>
  <c r="Q196" i="1" a="1"/>
  <c r="Q196" i="1"/>
  <c r="R196" i="1" a="1"/>
  <c r="R196" i="1"/>
  <c r="S196" i="1" a="1"/>
  <c r="S196" i="1"/>
  <c r="T196" i="1" a="1"/>
  <c r="T196" i="1"/>
  <c r="U196" i="1" a="1"/>
  <c r="U196" i="1"/>
  <c r="V196" i="1" a="1"/>
  <c r="V196" i="1"/>
  <c r="W196" i="1" a="1"/>
  <c r="W196" i="1"/>
  <c r="X196" i="1" a="1"/>
  <c r="X196" i="1"/>
  <c r="J197" i="1"/>
  <c r="K197" i="1"/>
  <c r="L197" i="1"/>
  <c r="M197" i="1" a="1"/>
  <c r="M197" i="1"/>
  <c r="N197" i="1" a="1"/>
  <c r="N197" i="1"/>
  <c r="O197" i="1" a="1"/>
  <c r="O197" i="1"/>
  <c r="P197" i="1" a="1"/>
  <c r="P197" i="1"/>
  <c r="Q197" i="1" a="1"/>
  <c r="Q197" i="1"/>
  <c r="R197" i="1" a="1"/>
  <c r="R197" i="1"/>
  <c r="S197" i="1" a="1"/>
  <c r="S197" i="1"/>
  <c r="T197" i="1" a="1"/>
  <c r="T197" i="1"/>
  <c r="U197" i="1" a="1"/>
  <c r="U197" i="1"/>
  <c r="V197" i="1" a="1"/>
  <c r="V197" i="1"/>
  <c r="W197" i="1" a="1"/>
  <c r="W197" i="1"/>
  <c r="X197" i="1" a="1"/>
  <c r="X197" i="1"/>
  <c r="J198" i="1"/>
  <c r="K198" i="1"/>
  <c r="L198" i="1"/>
  <c r="M198" i="1" a="1"/>
  <c r="M198" i="1"/>
  <c r="N198" i="1" a="1"/>
  <c r="N198" i="1"/>
  <c r="O198" i="1" a="1"/>
  <c r="O198" i="1"/>
  <c r="P198" i="1" a="1"/>
  <c r="P198" i="1"/>
  <c r="Q198" i="1" a="1"/>
  <c r="Q198" i="1"/>
  <c r="R198" i="1" a="1"/>
  <c r="R198" i="1" s="1"/>
  <c r="S198" i="1" a="1"/>
  <c r="S198" i="1"/>
  <c r="T198" i="1" a="1"/>
  <c r="T198" i="1"/>
  <c r="U198" i="1" a="1"/>
  <c r="U198" i="1"/>
  <c r="V198" i="1" a="1"/>
  <c r="V198" i="1"/>
  <c r="W198" i="1" a="1"/>
  <c r="W198" i="1"/>
  <c r="X198" i="1" a="1"/>
  <c r="X198" i="1"/>
  <c r="J199" i="1"/>
  <c r="K199" i="1"/>
  <c r="L199" i="1"/>
  <c r="M199" i="1" a="1"/>
  <c r="M199" i="1"/>
  <c r="N199" i="1" a="1"/>
  <c r="N199" i="1"/>
  <c r="O199" i="1" a="1"/>
  <c r="O199" i="1"/>
  <c r="P199" i="1" a="1"/>
  <c r="P199" i="1"/>
  <c r="Q199" i="1" a="1"/>
  <c r="Q199" i="1"/>
  <c r="R199" i="1" a="1"/>
  <c r="R199" i="1"/>
  <c r="S199" i="1" a="1"/>
  <c r="S199" i="1"/>
  <c r="T199" i="1" a="1"/>
  <c r="T199" i="1"/>
  <c r="U199" i="1" a="1"/>
  <c r="U199" i="1"/>
  <c r="V199" i="1" a="1"/>
  <c r="V199" i="1"/>
  <c r="W199" i="1" a="1"/>
  <c r="W199" i="1"/>
  <c r="X199" i="1" a="1"/>
  <c r="X199" i="1"/>
  <c r="J200" i="1"/>
  <c r="K200" i="1"/>
  <c r="L200" i="1"/>
  <c r="M200" i="1" a="1"/>
  <c r="M200" i="1"/>
  <c r="N200" i="1" a="1"/>
  <c r="N200" i="1"/>
  <c r="O200" i="1" a="1"/>
  <c r="O200" i="1"/>
  <c r="P200" i="1" a="1"/>
  <c r="P200" i="1"/>
  <c r="Q200" i="1" a="1"/>
  <c r="Q200" i="1"/>
  <c r="R200" i="1" a="1"/>
  <c r="R200" i="1"/>
  <c r="S200" i="1" a="1"/>
  <c r="S200" i="1"/>
  <c r="T200" i="1" a="1"/>
  <c r="T200" i="1"/>
  <c r="U200" i="1" a="1"/>
  <c r="U200" i="1" s="1"/>
  <c r="V200" i="1" a="1"/>
  <c r="V200" i="1"/>
  <c r="W200" i="1" a="1"/>
  <c r="W200" i="1"/>
  <c r="X200" i="1" a="1"/>
  <c r="X200" i="1"/>
  <c r="D24" i="1" l="1" a="1"/>
  <c r="J78" i="1"/>
  <c r="J60" i="1"/>
  <c r="J52" i="1"/>
  <c r="J77" i="1"/>
  <c r="J62" i="1"/>
  <c r="F14" i="1" a="1"/>
  <c r="F14" i="1" s="1"/>
  <c r="J56" i="1"/>
  <c r="J25" i="1"/>
  <c r="J57" i="1"/>
  <c r="J68" i="1"/>
  <c r="J82" i="1"/>
  <c r="J85" i="1"/>
  <c r="J90" i="1"/>
  <c r="J26" i="1"/>
  <c r="J37" i="1"/>
  <c r="J38" i="1"/>
  <c r="J43" i="1"/>
  <c r="J48" i="1"/>
  <c r="J69" i="1"/>
  <c r="J88" i="1"/>
  <c r="J27" i="1"/>
  <c r="J70" i="1"/>
  <c r="J49" i="1"/>
  <c r="J59" i="1"/>
  <c r="J86" i="1"/>
  <c r="J91" i="1"/>
  <c r="J31" i="1"/>
  <c r="J41" i="1"/>
  <c r="J61" i="1"/>
  <c r="J87" i="1"/>
  <c r="J66" i="1"/>
  <c r="J29" i="1"/>
  <c r="J39" i="1"/>
  <c r="J32" i="1"/>
  <c r="J58" i="1"/>
  <c r="J65" i="1"/>
  <c r="J35" i="1"/>
  <c r="J46" i="1"/>
  <c r="J64" i="1"/>
  <c r="J72" i="1"/>
  <c r="J28" i="1"/>
  <c r="J42" i="1"/>
  <c r="J71" i="1"/>
  <c r="J80" i="1"/>
  <c r="J81" i="1"/>
  <c r="J79" i="1"/>
  <c r="J76" i="1"/>
  <c r="J40" i="1"/>
  <c r="J30" i="1"/>
  <c r="F3" i="1" a="1"/>
  <c r="F3" i="1" s="1"/>
  <c r="G15" i="1" s="1" a="1"/>
  <c r="G15" i="1" s="1"/>
  <c r="D2" i="10" a="1"/>
  <c r="D2" i="10" s="1"/>
  <c r="J63" i="1"/>
  <c r="J55" i="1"/>
  <c r="J47" i="1"/>
  <c r="J34" i="1"/>
  <c r="J54" i="1"/>
  <c r="J74" i="1"/>
  <c r="J45" i="1" l="1"/>
  <c r="J83" i="1"/>
  <c r="J33" i="1"/>
  <c r="G24" i="1" a="1"/>
  <c r="P39" i="1" s="1" a="1"/>
  <c r="P39" i="1" s="1"/>
  <c r="J44" i="1"/>
  <c r="J50" i="1"/>
  <c r="J36" i="1"/>
  <c r="D24" i="1"/>
  <c r="J73" i="1"/>
  <c r="J84" i="1"/>
  <c r="J89" i="1"/>
  <c r="G18" i="1" a="1"/>
  <c r="G18" i="1" s="1"/>
  <c r="J75" i="1"/>
  <c r="J53" i="1"/>
  <c r="G20" i="1" a="1"/>
  <c r="G20" i="1" s="1"/>
  <c r="G14" i="1" a="1"/>
  <c r="G14" i="1" s="1"/>
  <c r="J51" i="1"/>
  <c r="J67" i="1"/>
  <c r="F16" i="1"/>
  <c r="F19" i="1" s="1"/>
  <c r="F21" i="1" s="1"/>
  <c r="E2" i="10" a="1"/>
  <c r="R45" i="1" l="1" a="1"/>
  <c r="R45" i="1" s="1"/>
  <c r="F17" i="1"/>
  <c r="R32" i="1" a="1"/>
  <c r="R32" i="1" s="1"/>
  <c r="U79" i="1" a="1"/>
  <c r="U79" i="1" s="1"/>
  <c r="P32" i="1" a="1"/>
  <c r="P32" i="1" s="1"/>
  <c r="V62" i="1" a="1"/>
  <c r="V62" i="1" s="1"/>
  <c r="R87" i="1" a="1"/>
  <c r="R87" i="1" s="1"/>
  <c r="V37" i="1" a="1"/>
  <c r="V37" i="1" s="1"/>
  <c r="T47" i="1" a="1"/>
  <c r="T47" i="1" s="1"/>
  <c r="O74" i="1" a="1"/>
  <c r="O74" i="1" s="1"/>
  <c r="R74" i="1" a="1"/>
  <c r="R74" i="1" s="1"/>
  <c r="X90" i="1" a="1"/>
  <c r="X90" i="1" s="1"/>
  <c r="X61" i="1" a="1"/>
  <c r="X61" i="1" s="1"/>
  <c r="U74" i="1" a="1"/>
  <c r="U74" i="1" s="1"/>
  <c r="W90" i="1" a="1"/>
  <c r="W90" i="1" s="1"/>
  <c r="W25" i="1" a="1"/>
  <c r="W25" i="1" s="1"/>
  <c r="T40" i="1" a="1"/>
  <c r="T40" i="1" s="1"/>
  <c r="Q38" i="1" a="1"/>
  <c r="Q38" i="1" s="1"/>
  <c r="S79" i="1" a="1"/>
  <c r="S79" i="1" s="1"/>
  <c r="W38" i="1" a="1"/>
  <c r="W38" i="1" s="1"/>
  <c r="P26" i="1" a="1"/>
  <c r="P26" i="1" s="1"/>
  <c r="V38" i="1" a="1"/>
  <c r="V38" i="1" s="1"/>
  <c r="S72" i="1" a="1"/>
  <c r="S72" i="1" s="1"/>
  <c r="R52" i="1" a="1"/>
  <c r="R52" i="1" s="1"/>
  <c r="U41" i="1" a="1"/>
  <c r="U41" i="1" s="1"/>
  <c r="S40" i="1" a="1"/>
  <c r="S40" i="1" s="1"/>
  <c r="W59" i="1" a="1"/>
  <c r="W59" i="1" s="1"/>
  <c r="Q72" i="1" a="1"/>
  <c r="Q72" i="1" s="1"/>
  <c r="N84" i="1" a="1"/>
  <c r="N84" i="1" s="1"/>
  <c r="T81" i="1" a="1"/>
  <c r="T81" i="1" s="1"/>
  <c r="T39" i="1" a="1"/>
  <c r="T39" i="1" s="1"/>
  <c r="T28" i="1" a="1"/>
  <c r="T28" i="1" s="1"/>
  <c r="W48" i="1" a="1"/>
  <c r="W48" i="1" s="1"/>
  <c r="W85" i="1" a="1"/>
  <c r="W85" i="1" s="1"/>
  <c r="M88" i="1" a="1"/>
  <c r="M88" i="1" s="1"/>
  <c r="R68" i="1" a="1"/>
  <c r="R68" i="1" s="1"/>
  <c r="N86" i="1" a="1"/>
  <c r="N86" i="1" s="1"/>
  <c r="N41" i="1" a="1"/>
  <c r="N41" i="1" s="1"/>
  <c r="W26" i="1" a="1"/>
  <c r="W26" i="1" s="1"/>
  <c r="S38" i="1" a="1"/>
  <c r="S38" i="1" s="1"/>
  <c r="V35" i="1" a="1"/>
  <c r="V35" i="1" s="1"/>
  <c r="Q79" i="1" a="1"/>
  <c r="Q79" i="1" s="1"/>
  <c r="U75" i="1" a="1"/>
  <c r="U75" i="1" s="1"/>
  <c r="U59" i="1" a="1"/>
  <c r="U59" i="1" s="1"/>
  <c r="S78" i="1" a="1"/>
  <c r="S78" i="1" s="1"/>
  <c r="R38" i="1" a="1"/>
  <c r="R38" i="1" s="1"/>
  <c r="T59" i="1" a="1"/>
  <c r="T59" i="1" s="1"/>
  <c r="W45" i="1" a="1"/>
  <c r="W45" i="1" s="1"/>
  <c r="S45" i="1" a="1"/>
  <c r="S45" i="1" s="1"/>
  <c r="T45" i="1" a="1"/>
  <c r="T45" i="1" s="1"/>
  <c r="O45" i="1" a="1"/>
  <c r="O45" i="1" s="1"/>
  <c r="X45" i="1" a="1"/>
  <c r="X45" i="1" s="1"/>
  <c r="U45" i="1" a="1"/>
  <c r="U45" i="1" s="1"/>
  <c r="Q45" i="1" a="1"/>
  <c r="Q45" i="1" s="1"/>
  <c r="V45" i="1" a="1"/>
  <c r="V45" i="1" s="1"/>
  <c r="N45" i="1" a="1"/>
  <c r="N45" i="1" s="1"/>
  <c r="M45" i="1" a="1"/>
  <c r="M45" i="1" s="1"/>
  <c r="L45" i="1" s="1"/>
  <c r="K45" i="1" s="1"/>
  <c r="P45" i="1" a="1"/>
  <c r="P45" i="1" s="1"/>
  <c r="Q48" i="1" a="1"/>
  <c r="Q48" i="1" s="1"/>
  <c r="M76" i="1" a="1"/>
  <c r="M76" i="1" s="1"/>
  <c r="L76" i="1" s="1"/>
  <c r="K76" i="1" s="1"/>
  <c r="Q40" i="1" a="1"/>
  <c r="Q40" i="1" s="1"/>
  <c r="O40" i="1" a="1"/>
  <c r="O40" i="1" s="1"/>
  <c r="W68" i="1" a="1"/>
  <c r="W68" i="1" s="1"/>
  <c r="N74" i="1" a="1"/>
  <c r="N74" i="1" s="1"/>
  <c r="S55" i="1" a="1"/>
  <c r="S55" i="1" s="1"/>
  <c r="S81" i="1" a="1"/>
  <c r="S81" i="1" s="1"/>
  <c r="T74" i="1" a="1"/>
  <c r="T74" i="1" s="1"/>
  <c r="S48" i="1" a="1"/>
  <c r="S48" i="1" s="1"/>
  <c r="M78" i="1" a="1"/>
  <c r="M78" i="1" s="1"/>
  <c r="R49" i="1" a="1"/>
  <c r="R49" i="1" s="1"/>
  <c r="U66" i="1" a="1"/>
  <c r="U66" i="1" s="1"/>
  <c r="S49" i="1" a="1"/>
  <c r="S49" i="1" s="1"/>
  <c r="N31" i="1" a="1"/>
  <c r="N31" i="1" s="1"/>
  <c r="X53" i="1" a="1"/>
  <c r="X53" i="1" s="1"/>
  <c r="N71" i="1" a="1"/>
  <c r="N71" i="1" s="1"/>
  <c r="W29" i="1" a="1"/>
  <c r="W29" i="1" s="1"/>
  <c r="Q76" i="1" a="1"/>
  <c r="Q76" i="1" s="1"/>
  <c r="M80" i="1" a="1"/>
  <c r="M80" i="1" s="1"/>
  <c r="V31" i="1" a="1"/>
  <c r="V31" i="1" s="1"/>
  <c r="N73" i="1" a="1"/>
  <c r="N73" i="1" s="1"/>
  <c r="W36" i="1" a="1"/>
  <c r="W36" i="1" s="1"/>
  <c r="W54" i="1" a="1"/>
  <c r="W54" i="1" s="1"/>
  <c r="M68" i="1" a="1"/>
  <c r="M68" i="1" s="1"/>
  <c r="R39" i="1" a="1"/>
  <c r="R39" i="1" s="1"/>
  <c r="G24" i="1"/>
  <c r="R31" i="1" a="1"/>
  <c r="R31" i="1" s="1"/>
  <c r="Q58" i="1" a="1"/>
  <c r="Q58" i="1" s="1"/>
  <c r="P54" i="1" a="1"/>
  <c r="P54" i="1" s="1"/>
  <c r="P58" i="1" a="1"/>
  <c r="P58" i="1" s="1"/>
  <c r="V55" i="1" a="1"/>
  <c r="V55" i="1" s="1"/>
  <c r="T54" i="1" a="1"/>
  <c r="T54" i="1" s="1"/>
  <c r="Q43" i="1" a="1"/>
  <c r="Q43" i="1" s="1"/>
  <c r="N79" i="1" a="1"/>
  <c r="N79" i="1" s="1"/>
  <c r="M70" i="1" a="1"/>
  <c r="M70" i="1" s="1"/>
  <c r="S85" i="1" a="1"/>
  <c r="S85" i="1" s="1"/>
  <c r="U65" i="1" a="1"/>
  <c r="U65" i="1" s="1"/>
  <c r="X91" i="1" a="1"/>
  <c r="X91" i="1" s="1"/>
  <c r="X57" i="1" a="1"/>
  <c r="X57" i="1" s="1"/>
  <c r="W58" i="1" a="1"/>
  <c r="W58" i="1" s="1"/>
  <c r="M29" i="1" a="1"/>
  <c r="M29" i="1" s="1"/>
  <c r="R47" i="1" a="1"/>
  <c r="R47" i="1" s="1"/>
  <c r="S58" i="1" a="1"/>
  <c r="S58" i="1" s="1"/>
  <c r="O54" i="1" a="1"/>
  <c r="O54" i="1" s="1"/>
  <c r="U37" i="1" a="1"/>
  <c r="U37" i="1" s="1"/>
  <c r="P59" i="1" a="1"/>
  <c r="P59" i="1" s="1"/>
  <c r="R91" i="1" a="1"/>
  <c r="R91" i="1" s="1"/>
  <c r="X65" i="1" a="1"/>
  <c r="X65" i="1" s="1"/>
  <c r="S82" i="1" a="1"/>
  <c r="S82" i="1" s="1"/>
  <c r="V56" i="1" a="1"/>
  <c r="V56" i="1" s="1"/>
  <c r="W56" i="1" a="1"/>
  <c r="W56" i="1" s="1"/>
  <c r="P91" i="1" a="1"/>
  <c r="P91" i="1" s="1"/>
  <c r="P37" i="1" a="1"/>
  <c r="P37" i="1" s="1"/>
  <c r="X72" i="1" a="1"/>
  <c r="X72" i="1" s="1"/>
  <c r="Q66" i="1" a="1"/>
  <c r="Q66" i="1" s="1"/>
  <c r="Q82" i="1" a="1"/>
  <c r="Q82" i="1" s="1"/>
  <c r="R61" i="1" a="1"/>
  <c r="R61" i="1" s="1"/>
  <c r="S59" i="1" a="1"/>
  <c r="S59" i="1" s="1"/>
  <c r="V48" i="1" a="1"/>
  <c r="V48" i="1" s="1"/>
  <c r="O37" i="1" a="1"/>
  <c r="O37" i="1" s="1"/>
  <c r="W31" i="1" a="1"/>
  <c r="W31" i="1" s="1"/>
  <c r="O43" i="1" a="1"/>
  <c r="O43" i="1" s="1"/>
  <c r="X70" i="1" a="1"/>
  <c r="X70" i="1" s="1"/>
  <c r="W37" i="1" a="1"/>
  <c r="W37" i="1" s="1"/>
  <c r="W61" i="1" a="1"/>
  <c r="W61" i="1" s="1"/>
  <c r="R43" i="1" a="1"/>
  <c r="R43" i="1" s="1"/>
  <c r="M91" i="1" a="1"/>
  <c r="M91" i="1" s="1"/>
  <c r="M55" i="1" a="1"/>
  <c r="M55" i="1" s="1"/>
  <c r="O31" i="1" a="1"/>
  <c r="O31" i="1" s="1"/>
  <c r="P71" i="1" a="1"/>
  <c r="P71" i="1" s="1"/>
  <c r="N65" i="1" a="1"/>
  <c r="N65" i="1" s="1"/>
  <c r="P43" i="1" a="1"/>
  <c r="P43" i="1" s="1"/>
  <c r="R58" i="1" a="1"/>
  <c r="R58" i="1" s="1"/>
  <c r="R48" i="1" a="1"/>
  <c r="R48" i="1" s="1"/>
  <c r="S43" i="1" a="1"/>
  <c r="S43" i="1" s="1"/>
  <c r="T65" i="1" a="1"/>
  <c r="T65" i="1" s="1"/>
  <c r="N59" i="1" a="1"/>
  <c r="N59" i="1" s="1"/>
  <c r="Q59" i="1" a="1"/>
  <c r="Q59" i="1" s="1"/>
  <c r="S70" i="1" a="1"/>
  <c r="S70" i="1" s="1"/>
  <c r="R59" i="1" a="1"/>
  <c r="R59" i="1" s="1"/>
  <c r="N72" i="1" a="1"/>
  <c r="N72" i="1" s="1"/>
  <c r="X82" i="1" a="1"/>
  <c r="X82" i="1" s="1"/>
  <c r="R72" i="1" a="1"/>
  <c r="R72" i="1" s="1"/>
  <c r="M48" i="1" a="1"/>
  <c r="M48" i="1" s="1"/>
  <c r="M72" i="1" a="1"/>
  <c r="M72" i="1" s="1"/>
  <c r="Q37" i="1" a="1"/>
  <c r="Q37" i="1" s="1"/>
  <c r="T55" i="1" a="1"/>
  <c r="T55" i="1" s="1"/>
  <c r="O65" i="1" a="1"/>
  <c r="O65" i="1" s="1"/>
  <c r="V91" i="1" a="1"/>
  <c r="V91" i="1" s="1"/>
  <c r="O70" i="1" a="1"/>
  <c r="O70" i="1" s="1"/>
  <c r="W91" i="1" a="1"/>
  <c r="W91" i="1" s="1"/>
  <c r="T43" i="1" a="1"/>
  <c r="T43" i="1" s="1"/>
  <c r="T61" i="1" a="1"/>
  <c r="T61" i="1" s="1"/>
  <c r="O47" i="1" a="1"/>
  <c r="O47" i="1" s="1"/>
  <c r="X41" i="1" a="1"/>
  <c r="X41" i="1" s="1"/>
  <c r="T79" i="1" a="1"/>
  <c r="T79" i="1" s="1"/>
  <c r="O66" i="1" a="1"/>
  <c r="O66" i="1" s="1"/>
  <c r="Q54" i="1" a="1"/>
  <c r="Q54" i="1" s="1"/>
  <c r="X79" i="1" a="1"/>
  <c r="X79" i="1" s="1"/>
  <c r="N85" i="1" a="1"/>
  <c r="N85" i="1" s="1"/>
  <c r="S46" i="1" a="1"/>
  <c r="S46" i="1" s="1"/>
  <c r="U71" i="1" a="1"/>
  <c r="U71" i="1" s="1"/>
  <c r="Q90" i="1" a="1"/>
  <c r="Q90" i="1" s="1"/>
  <c r="X56" i="1" a="1"/>
  <c r="X56" i="1" s="1"/>
  <c r="T29" i="1" a="1"/>
  <c r="T29" i="1" s="1"/>
  <c r="X58" i="1" a="1"/>
  <c r="X58" i="1" s="1"/>
  <c r="W62" i="1" a="1"/>
  <c r="W62" i="1" s="1"/>
  <c r="Q31" i="1" a="1"/>
  <c r="Q31" i="1" s="1"/>
  <c r="Q35" i="1" a="1"/>
  <c r="Q35" i="1" s="1"/>
  <c r="T56" i="1" a="1"/>
  <c r="T56" i="1" s="1"/>
  <c r="M49" i="1" a="1"/>
  <c r="M49" i="1" s="1"/>
  <c r="Q26" i="1" a="1"/>
  <c r="Q26" i="1" s="1"/>
  <c r="U91" i="1" a="1"/>
  <c r="U91" i="1" s="1"/>
  <c r="T41" i="1" a="1"/>
  <c r="T41" i="1" s="1"/>
  <c r="O90" i="1" a="1"/>
  <c r="O90" i="1" s="1"/>
  <c r="P60" i="1" a="1"/>
  <c r="P60" i="1" s="1"/>
  <c r="R80" i="1" a="1"/>
  <c r="R80" i="1" s="1"/>
  <c r="R29" i="1" a="1"/>
  <c r="R29" i="1" s="1"/>
  <c r="M62" i="1" a="1"/>
  <c r="M62" i="1" s="1"/>
  <c r="P57" i="1" a="1"/>
  <c r="P57" i="1" s="1"/>
  <c r="X64" i="1" a="1"/>
  <c r="X64" i="1" s="1"/>
  <c r="U85" i="1" a="1"/>
  <c r="U85" i="1" s="1"/>
  <c r="M35" i="1" a="1"/>
  <c r="M35" i="1" s="1"/>
  <c r="U63" i="1" a="1"/>
  <c r="U63" i="1" s="1"/>
  <c r="X26" i="1" a="1"/>
  <c r="X26" i="1" s="1"/>
  <c r="V86" i="1" a="1"/>
  <c r="V86" i="1" s="1"/>
  <c r="R71" i="1" a="1"/>
  <c r="R71" i="1" s="1"/>
  <c r="R66" i="1" a="1"/>
  <c r="R66" i="1" s="1"/>
  <c r="P29" i="1" a="1"/>
  <c r="P29" i="1" s="1"/>
  <c r="P79" i="1" a="1"/>
  <c r="P79" i="1" s="1"/>
  <c r="U58" i="1" a="1"/>
  <c r="U58" i="1" s="1"/>
  <c r="M81" i="1" a="1"/>
  <c r="M81" i="1" s="1"/>
  <c r="P34" i="1" a="1"/>
  <c r="P34" i="1" s="1"/>
  <c r="M58" i="1" a="1"/>
  <c r="M58" i="1" s="1"/>
  <c r="S27" i="1" a="1"/>
  <c r="S27" i="1" s="1"/>
  <c r="M46" i="1" a="1"/>
  <c r="M46" i="1" s="1"/>
  <c r="R25" i="1" a="1"/>
  <c r="R25" i="1" s="1"/>
  <c r="M61" i="1" a="1"/>
  <c r="M61" i="1" s="1"/>
  <c r="O61" i="1" a="1"/>
  <c r="O61" i="1" s="1"/>
  <c r="P85" i="1" a="1"/>
  <c r="P85" i="1" s="1"/>
  <c r="V79" i="1" a="1"/>
  <c r="V79" i="1" s="1"/>
  <c r="S47" i="1" a="1"/>
  <c r="S47" i="1" s="1"/>
  <c r="P52" i="1" a="1"/>
  <c r="P52" i="1" s="1"/>
  <c r="S63" i="1" a="1"/>
  <c r="S63" i="1" s="1"/>
  <c r="N58" i="1" a="1"/>
  <c r="N58" i="1" s="1"/>
  <c r="P65" i="1" a="1"/>
  <c r="P65" i="1" s="1"/>
  <c r="P38" i="1" a="1"/>
  <c r="P38" i="1" s="1"/>
  <c r="P81" i="1" a="1"/>
  <c r="P81" i="1" s="1"/>
  <c r="T85" i="1" a="1"/>
  <c r="T85" i="1" s="1"/>
  <c r="X52" i="1" a="1"/>
  <c r="X52" i="1" s="1"/>
  <c r="Q70" i="1" a="1"/>
  <c r="Q70" i="1" s="1"/>
  <c r="Q91" i="1" a="1"/>
  <c r="Q91" i="1" s="1"/>
  <c r="S29" i="1" a="1"/>
  <c r="S29" i="1" s="1"/>
  <c r="Q25" i="1" a="1"/>
  <c r="Q25" i="1" s="1"/>
  <c r="V72" i="1" a="1"/>
  <c r="V72" i="1" s="1"/>
  <c r="V52" i="1" a="1"/>
  <c r="V52" i="1" s="1"/>
  <c r="O91" i="1" a="1"/>
  <c r="O91" i="1" s="1"/>
  <c r="V61" i="1" a="1"/>
  <c r="V61" i="1" s="1"/>
  <c r="U38" i="1" a="1"/>
  <c r="U38" i="1" s="1"/>
  <c r="X60" i="1" a="1"/>
  <c r="X60" i="1" s="1"/>
  <c r="N57" i="1" a="1"/>
  <c r="N57" i="1" s="1"/>
  <c r="U43" i="1" a="1"/>
  <c r="U43" i="1" s="1"/>
  <c r="U72" i="1" a="1"/>
  <c r="U72" i="1" s="1"/>
  <c r="S34" i="1" a="1"/>
  <c r="S34" i="1" s="1"/>
  <c r="N37" i="1" a="1"/>
  <c r="N37" i="1" s="1"/>
  <c r="O55" i="1" a="1"/>
  <c r="O55" i="1" s="1"/>
  <c r="N61" i="1" a="1"/>
  <c r="N61" i="1" s="1"/>
  <c r="Q88" i="1" a="1"/>
  <c r="Q88" i="1" s="1"/>
  <c r="P61" i="1" a="1"/>
  <c r="P61" i="1" s="1"/>
  <c r="U48" i="1" a="1"/>
  <c r="U48" i="1" s="1"/>
  <c r="Q65" i="1" a="1"/>
  <c r="Q65" i="1" s="1"/>
  <c r="N62" i="1" a="1"/>
  <c r="N62" i="1" s="1"/>
  <c r="T42" i="1" a="1"/>
  <c r="T42" i="1" s="1"/>
  <c r="V27" i="1" a="1"/>
  <c r="V27" i="1" s="1"/>
  <c r="S65" i="1" a="1"/>
  <c r="S65" i="1" s="1"/>
  <c r="O72" i="1" a="1"/>
  <c r="O72" i="1" s="1"/>
  <c r="Q29" i="1" a="1"/>
  <c r="Q29" i="1" s="1"/>
  <c r="W55" i="1" a="1"/>
  <c r="W55" i="1" s="1"/>
  <c r="W46" i="1" a="1"/>
  <c r="W46" i="1" s="1"/>
  <c r="P55" i="1" a="1"/>
  <c r="P55" i="1" s="1"/>
  <c r="U29" i="1" a="1"/>
  <c r="U29" i="1" s="1"/>
  <c r="P74" i="1" a="1"/>
  <c r="P74" i="1" s="1"/>
  <c r="O62" i="1" a="1"/>
  <c r="O62" i="1" s="1"/>
  <c r="X38" i="1" a="1"/>
  <c r="X38" i="1" s="1"/>
  <c r="V29" i="1" a="1"/>
  <c r="V29" i="1" s="1"/>
  <c r="R54" i="1" a="1"/>
  <c r="R54" i="1" s="1"/>
  <c r="T63" i="1" a="1"/>
  <c r="T63" i="1" s="1"/>
  <c r="O64" i="1" a="1"/>
  <c r="O64" i="1" s="1"/>
  <c r="U26" i="1" a="1"/>
  <c r="U26" i="1" s="1"/>
  <c r="N81" i="1" a="1"/>
  <c r="N81" i="1" s="1"/>
  <c r="T26" i="1" a="1"/>
  <c r="T26" i="1" s="1"/>
  <c r="O49" i="1" a="1"/>
  <c r="O49" i="1" s="1"/>
  <c r="X63" i="1" a="1"/>
  <c r="X63" i="1" s="1"/>
  <c r="U86" i="1" a="1"/>
  <c r="U86" i="1" s="1"/>
  <c r="V64" i="1" a="1"/>
  <c r="V64" i="1" s="1"/>
  <c r="S88" i="1" a="1"/>
  <c r="S88" i="1" s="1"/>
  <c r="O41" i="1" a="1"/>
  <c r="O41" i="1" s="1"/>
  <c r="T37" i="1" a="1"/>
  <c r="T37" i="1" s="1"/>
  <c r="V65" i="1" a="1"/>
  <c r="V65" i="1" s="1"/>
  <c r="V59" i="1" a="1"/>
  <c r="V59" i="1" s="1"/>
  <c r="N87" i="1" a="1"/>
  <c r="N87" i="1" s="1"/>
  <c r="S35" i="1" a="1"/>
  <c r="S35" i="1" s="1"/>
  <c r="T48" i="1" a="1"/>
  <c r="T48" i="1" s="1"/>
  <c r="O38" i="1" a="1"/>
  <c r="O38" i="1" s="1"/>
  <c r="X54" i="1" a="1"/>
  <c r="X54" i="1" s="1"/>
  <c r="M25" i="1" a="1"/>
  <c r="M25" i="1" s="1"/>
  <c r="U55" i="1" a="1"/>
  <c r="U55" i="1" s="1"/>
  <c r="U78" i="1" a="1"/>
  <c r="U78" i="1" s="1"/>
  <c r="N49" i="1" a="1"/>
  <c r="N49" i="1" s="1"/>
  <c r="N56" i="1" a="1"/>
  <c r="N56" i="1" s="1"/>
  <c r="S60" i="1" a="1"/>
  <c r="S60" i="1" s="1"/>
  <c r="S56" i="1" a="1"/>
  <c r="S56" i="1" s="1"/>
  <c r="Q47" i="1" a="1"/>
  <c r="Q47" i="1" s="1"/>
  <c r="O80" i="1" a="1"/>
  <c r="O80" i="1" s="1"/>
  <c r="N88" i="1" a="1"/>
  <c r="N88" i="1" s="1"/>
  <c r="S37" i="1" a="1"/>
  <c r="S37" i="1" s="1"/>
  <c r="W88" i="1" a="1"/>
  <c r="W88" i="1" s="1"/>
  <c r="Q57" i="1" a="1"/>
  <c r="Q57" i="1" s="1"/>
  <c r="U54" i="1" a="1"/>
  <c r="U54" i="1" s="1"/>
  <c r="M65" i="1" a="1"/>
  <c r="M65" i="1" s="1"/>
  <c r="V77" i="1" a="1"/>
  <c r="V77" i="1" s="1"/>
  <c r="O85" i="1" a="1"/>
  <c r="O85" i="1" s="1"/>
  <c r="S61" i="1" a="1"/>
  <c r="S61" i="1" s="1"/>
  <c r="R37" i="1" a="1"/>
  <c r="R37" i="1" s="1"/>
  <c r="M37" i="1" a="1"/>
  <c r="M37" i="1" s="1"/>
  <c r="O26" i="1" a="1"/>
  <c r="O26" i="1" s="1"/>
  <c r="O58" i="1" a="1"/>
  <c r="O58" i="1" s="1"/>
  <c r="O60" i="1" a="1"/>
  <c r="O60" i="1" s="1"/>
  <c r="M57" i="1" a="1"/>
  <c r="M57" i="1" s="1"/>
  <c r="P66" i="1" a="1"/>
  <c r="P66" i="1" s="1"/>
  <c r="W60" i="1" a="1"/>
  <c r="W60" i="1" s="1"/>
  <c r="W35" i="1" a="1"/>
  <c r="W35" i="1" s="1"/>
  <c r="P56" i="1" a="1"/>
  <c r="P56" i="1" s="1"/>
  <c r="M31" i="1" a="1"/>
  <c r="M31" i="1" s="1"/>
  <c r="L31" i="1" s="1"/>
  <c r="K31" i="1" s="1"/>
  <c r="X37" i="1" a="1"/>
  <c r="X37" i="1" s="1"/>
  <c r="T35" i="1" a="1"/>
  <c r="T35" i="1" s="1"/>
  <c r="P88" i="1" a="1"/>
  <c r="P88" i="1" s="1"/>
  <c r="T62" i="1" a="1"/>
  <c r="T62" i="1" s="1"/>
  <c r="O27" i="1" a="1"/>
  <c r="O27" i="1" s="1"/>
  <c r="V85" i="1" a="1"/>
  <c r="V85" i="1" s="1"/>
  <c r="P49" i="1" a="1"/>
  <c r="P49" i="1" s="1"/>
  <c r="R56" i="1" a="1"/>
  <c r="R56" i="1" s="1"/>
  <c r="W47" i="1" a="1"/>
  <c r="W47" i="1" s="1"/>
  <c r="V58" i="1" a="1"/>
  <c r="V58" i="1" s="1"/>
  <c r="R60" i="1" a="1"/>
  <c r="R60" i="1" s="1"/>
  <c r="W78" i="1" a="1"/>
  <c r="W78" i="1" s="1"/>
  <c r="T88" i="1" a="1"/>
  <c r="T88" i="1" s="1"/>
  <c r="P80" i="1" a="1"/>
  <c r="P80" i="1" s="1"/>
  <c r="Q61" i="1" a="1"/>
  <c r="Q61" i="1" s="1"/>
  <c r="N43" i="1" a="1"/>
  <c r="N43" i="1" s="1"/>
  <c r="T82" i="1" a="1"/>
  <c r="T82" i="1" s="1"/>
  <c r="Q74" i="1" a="1"/>
  <c r="Q74" i="1" s="1"/>
  <c r="S76" i="1" a="1"/>
  <c r="S76" i="1" s="1"/>
  <c r="U34" i="1" a="1"/>
  <c r="U34" i="1" s="1"/>
  <c r="P70" i="1" a="1"/>
  <c r="P70" i="1" s="1"/>
  <c r="P31" i="1" a="1"/>
  <c r="P31" i="1" s="1"/>
  <c r="W77" i="1" a="1"/>
  <c r="W77" i="1" s="1"/>
  <c r="X48" i="1" a="1"/>
  <c r="X48" i="1" s="1"/>
  <c r="X35" i="1" a="1"/>
  <c r="X35" i="1" s="1"/>
  <c r="O59" i="1" a="1"/>
  <c r="O59" i="1" s="1"/>
  <c r="X68" i="1" a="1"/>
  <c r="X68" i="1" s="1"/>
  <c r="W69" i="1" a="1"/>
  <c r="W69" i="1" s="1"/>
  <c r="R88" i="1" a="1"/>
  <c r="R88" i="1" s="1"/>
  <c r="T91" i="1" a="1"/>
  <c r="T91" i="1" s="1"/>
  <c r="V71" i="1" a="1"/>
  <c r="V71" i="1" s="1"/>
  <c r="S66" i="1" a="1"/>
  <c r="S66" i="1" s="1"/>
  <c r="T72" i="1" a="1"/>
  <c r="T72" i="1" s="1"/>
  <c r="T76" i="1" a="1"/>
  <c r="T76" i="1" s="1"/>
  <c r="T78" i="1" a="1"/>
  <c r="T78" i="1" s="1"/>
  <c r="X78" i="1" a="1"/>
  <c r="X78" i="1" s="1"/>
  <c r="U82" i="1" a="1"/>
  <c r="U82" i="1" s="1"/>
  <c r="N68" i="1" a="1"/>
  <c r="N68" i="1" s="1"/>
  <c r="T90" i="1" a="1"/>
  <c r="T90" i="1" s="1"/>
  <c r="W64" i="1" a="1"/>
  <c r="W64" i="1" s="1"/>
  <c r="T70" i="1" a="1"/>
  <c r="T70" i="1" s="1"/>
  <c r="W70" i="1" a="1"/>
  <c r="W70" i="1" s="1"/>
  <c r="R69" i="1" a="1"/>
  <c r="R69" i="1" s="1"/>
  <c r="W39" i="1" a="1"/>
  <c r="W39" i="1" s="1"/>
  <c r="T38" i="1" a="1"/>
  <c r="T38" i="1" s="1"/>
  <c r="P27" i="1" a="1"/>
  <c r="P27" i="1" s="1"/>
  <c r="Q32" i="1" a="1"/>
  <c r="Q32" i="1" s="1"/>
  <c r="R42" i="1" a="1"/>
  <c r="R42" i="1" s="1"/>
  <c r="U68" i="1" a="1"/>
  <c r="U68" i="1" s="1"/>
  <c r="R40" i="1" a="1"/>
  <c r="R40" i="1" s="1"/>
  <c r="R64" i="1" a="1"/>
  <c r="R64" i="1" s="1"/>
  <c r="O29" i="1" a="1"/>
  <c r="O29" i="1" s="1"/>
  <c r="N52" i="1" a="1"/>
  <c r="N52" i="1" s="1"/>
  <c r="U57" i="1" a="1"/>
  <c r="U57" i="1" s="1"/>
  <c r="N90" i="1" a="1"/>
  <c r="N90" i="1" s="1"/>
  <c r="N40" i="1" a="1"/>
  <c r="N40" i="1" s="1"/>
  <c r="X55" i="1" a="1"/>
  <c r="X55" i="1" s="1"/>
  <c r="M43" i="1" a="1"/>
  <c r="M43" i="1" s="1"/>
  <c r="R55" i="1" a="1"/>
  <c r="R55" i="1" s="1"/>
  <c r="N35" i="1" a="1"/>
  <c r="N35" i="1" s="1"/>
  <c r="U35" i="1" a="1"/>
  <c r="U35" i="1" s="1"/>
  <c r="O86" i="1" a="1"/>
  <c r="O86" i="1" s="1"/>
  <c r="U64" i="1" a="1"/>
  <c r="U64" i="1" s="1"/>
  <c r="R41" i="1" a="1"/>
  <c r="R41" i="1" s="1"/>
  <c r="X30" i="1" a="1"/>
  <c r="X30" i="1" s="1"/>
  <c r="T69" i="1" a="1"/>
  <c r="T69" i="1" s="1"/>
  <c r="U39" i="1" a="1"/>
  <c r="U39" i="1" s="1"/>
  <c r="X32" i="1" a="1"/>
  <c r="X32" i="1" s="1"/>
  <c r="Q27" i="1" a="1"/>
  <c r="Q27" i="1" s="1"/>
  <c r="W32" i="1" a="1"/>
  <c r="W32" i="1" s="1"/>
  <c r="X42" i="1" a="1"/>
  <c r="X42" i="1" s="1"/>
  <c r="P28" i="1" a="1"/>
  <c r="P28" i="1" s="1"/>
  <c r="U61" i="1" a="1"/>
  <c r="U61" i="1" s="1"/>
  <c r="U81" i="1" a="1"/>
  <c r="U81" i="1" s="1"/>
  <c r="M66" i="1" a="1"/>
  <c r="M66" i="1" s="1"/>
  <c r="S41" i="1" a="1"/>
  <c r="S41" i="1" s="1"/>
  <c r="S25" i="1" a="1"/>
  <c r="S25" i="1" s="1"/>
  <c r="U56" i="1" a="1"/>
  <c r="U56" i="1" s="1"/>
  <c r="U76" i="1" a="1"/>
  <c r="U76" i="1" s="1"/>
  <c r="X69" i="1" a="1"/>
  <c r="X69" i="1" s="1"/>
  <c r="S28" i="1" a="1"/>
  <c r="S28" i="1" s="1"/>
  <c r="X76" i="1" a="1"/>
  <c r="X76" i="1" s="1"/>
  <c r="U31" i="1" a="1"/>
  <c r="U31" i="1" s="1"/>
  <c r="T64" i="1" a="1"/>
  <c r="T64" i="1" s="1"/>
  <c r="W30" i="1" a="1"/>
  <c r="W30" i="1" s="1"/>
  <c r="S69" i="1" a="1"/>
  <c r="S69" i="1" s="1"/>
  <c r="V39" i="1" a="1"/>
  <c r="V39" i="1" s="1"/>
  <c r="Q87" i="1" a="1"/>
  <c r="Q87" i="1" s="1"/>
  <c r="M27" i="1" a="1"/>
  <c r="M27" i="1" s="1"/>
  <c r="V32" i="1" a="1"/>
  <c r="V32" i="1" s="1"/>
  <c r="U42" i="1" a="1"/>
  <c r="U42" i="1" s="1"/>
  <c r="Q28" i="1" a="1"/>
  <c r="Q28" i="1" s="1"/>
  <c r="V43" i="1" a="1"/>
  <c r="V43" i="1" s="1"/>
  <c r="W81" i="1" a="1"/>
  <c r="W81" i="1" s="1"/>
  <c r="N91" i="1" a="1"/>
  <c r="N91" i="1" s="1"/>
  <c r="Q46" i="1" a="1"/>
  <c r="Q46" i="1" s="1"/>
  <c r="O46" i="1" a="1"/>
  <c r="O46" i="1" s="1"/>
  <c r="R85" i="1" a="1"/>
  <c r="R85" i="1" s="1"/>
  <c r="T58" i="1" a="1"/>
  <c r="T58" i="1" s="1"/>
  <c r="U40" i="1" a="1"/>
  <c r="U40" i="1" s="1"/>
  <c r="W49" i="1" a="1"/>
  <c r="W49" i="1" s="1"/>
  <c r="M82" i="1" a="1"/>
  <c r="M82" i="1" s="1"/>
  <c r="N80" i="1" a="1"/>
  <c r="N80" i="1" s="1"/>
  <c r="R76" i="1" a="1"/>
  <c r="R76" i="1" s="1"/>
  <c r="O32" i="1" a="1"/>
  <c r="O32" i="1" s="1"/>
  <c r="X28" i="1" a="1"/>
  <c r="X28" i="1" s="1"/>
  <c r="W71" i="1" a="1"/>
  <c r="W71" i="1" s="1"/>
  <c r="P62" i="1" a="1"/>
  <c r="P62" i="1" s="1"/>
  <c r="X74" i="1" a="1"/>
  <c r="X74" i="1" s="1"/>
  <c r="T25" i="1" a="1"/>
  <c r="T25" i="1" s="1"/>
  <c r="V30" i="1" a="1"/>
  <c r="V30" i="1" s="1"/>
  <c r="X40" i="1" a="1"/>
  <c r="X40" i="1" s="1"/>
  <c r="V26" i="1" a="1"/>
  <c r="V26" i="1" s="1"/>
  <c r="O63" i="1" a="1"/>
  <c r="O63" i="1" s="1"/>
  <c r="Q49" i="1" a="1"/>
  <c r="Q49" i="1" s="1"/>
  <c r="M64" i="1" a="1"/>
  <c r="M64" i="1" s="1"/>
  <c r="U28" i="1" a="1"/>
  <c r="U28" i="1" s="1"/>
  <c r="W66" i="1" a="1"/>
  <c r="W66" i="1" s="1"/>
  <c r="N78" i="1" a="1"/>
  <c r="N78" i="1" s="1"/>
  <c r="S42" i="1" a="1"/>
  <c r="S42" i="1" s="1"/>
  <c r="V81" i="1" a="1"/>
  <c r="V81" i="1" s="1"/>
  <c r="M85" i="1" a="1"/>
  <c r="M85" i="1" s="1"/>
  <c r="R63" i="1" a="1"/>
  <c r="R63" i="1" s="1"/>
  <c r="O42" i="1" a="1"/>
  <c r="O42" i="1" s="1"/>
  <c r="V46" i="1" a="1"/>
  <c r="V46" i="1" s="1"/>
  <c r="R30" i="1" a="1"/>
  <c r="R30" i="1" s="1"/>
  <c r="T27" i="1" a="1"/>
  <c r="T27" i="1" s="1"/>
  <c r="N29" i="1" a="1"/>
  <c r="N29" i="1" s="1"/>
  <c r="N27" i="1" a="1"/>
  <c r="N27" i="1" s="1"/>
  <c r="O88" i="1" a="1"/>
  <c r="O88" i="1" s="1"/>
  <c r="S87" i="1" a="1"/>
  <c r="S87" i="1" s="1"/>
  <c r="N60" i="1" a="1"/>
  <c r="N60" i="1" s="1"/>
  <c r="O34" i="1" a="1"/>
  <c r="O34" i="1" s="1"/>
  <c r="W74" i="1" a="1"/>
  <c r="W74" i="1" s="1"/>
  <c r="W80" i="1" a="1"/>
  <c r="W80" i="1" s="1"/>
  <c r="N32" i="1" a="1"/>
  <c r="N32" i="1" s="1"/>
  <c r="W34" i="1" a="1"/>
  <c r="W34" i="1" s="1"/>
  <c r="X27" i="1" a="1"/>
  <c r="X27" i="1" s="1"/>
  <c r="V57" i="1" a="1"/>
  <c r="V57" i="1" s="1"/>
  <c r="W72" i="1" a="1"/>
  <c r="W72" i="1" s="1"/>
  <c r="O73" i="1" a="1"/>
  <c r="O73" i="1" s="1"/>
  <c r="S32" i="1" a="1"/>
  <c r="S32" i="1" s="1"/>
  <c r="N46" i="1" a="1"/>
  <c r="N46" i="1" s="1"/>
  <c r="X80" i="1" a="1"/>
  <c r="X80" i="1" s="1"/>
  <c r="S52" i="1" a="1"/>
  <c r="S52" i="1" s="1"/>
  <c r="Q60" i="1" a="1"/>
  <c r="Q60" i="1" s="1"/>
  <c r="Q77" i="1" a="1"/>
  <c r="Q77" i="1" s="1"/>
  <c r="X87" i="1" a="1"/>
  <c r="X87" i="1" s="1"/>
  <c r="Q85" i="1" a="1"/>
  <c r="Q85" i="1" s="1"/>
  <c r="T66" i="1" a="1"/>
  <c r="T66" i="1" s="1"/>
  <c r="W43" i="1" a="1"/>
  <c r="W43" i="1" s="1"/>
  <c r="T51" i="1" a="1"/>
  <c r="T51" i="1" s="1"/>
  <c r="V67" i="1" a="1"/>
  <c r="V67" i="1" s="1"/>
  <c r="M69" i="1" a="1"/>
  <c r="M69" i="1" s="1"/>
  <c r="V60" i="1" a="1"/>
  <c r="V60" i="1" s="1"/>
  <c r="P77" i="1" a="1"/>
  <c r="P77" i="1" s="1"/>
  <c r="X34" i="1" a="1"/>
  <c r="X34" i="1" s="1"/>
  <c r="V82" i="1" a="1"/>
  <c r="V82" i="1" s="1"/>
  <c r="S57" i="1" a="1"/>
  <c r="S57" i="1" s="1"/>
  <c r="U27" i="1" a="1"/>
  <c r="U27" i="1" s="1"/>
  <c r="V54" i="1" a="1"/>
  <c r="V54" i="1" s="1"/>
  <c r="Q80" i="1" a="1"/>
  <c r="Q80" i="1" s="1"/>
  <c r="U77" i="1" a="1"/>
  <c r="U77" i="1" s="1"/>
  <c r="Q34" i="1" a="1"/>
  <c r="Q34" i="1" s="1"/>
  <c r="X25" i="1" a="1"/>
  <c r="X25" i="1" s="1"/>
  <c r="M74" i="1" a="1"/>
  <c r="M74" i="1" s="1"/>
  <c r="Q71" i="1" a="1"/>
  <c r="Q71" i="1" s="1"/>
  <c r="W76" i="1" a="1"/>
  <c r="W76" i="1" s="1"/>
  <c r="X71" i="1" a="1"/>
  <c r="X71" i="1" s="1"/>
  <c r="N47" i="1" a="1"/>
  <c r="N47" i="1" s="1"/>
  <c r="X88" i="1" a="1"/>
  <c r="X88" i="1" s="1"/>
  <c r="M32" i="1" a="1"/>
  <c r="M32" i="1" s="1"/>
  <c r="O76" i="1" a="1"/>
  <c r="O76" i="1" s="1"/>
  <c r="Q86" i="1" a="1"/>
  <c r="Q86" i="1" s="1"/>
  <c r="V74" i="1" a="1"/>
  <c r="V74" i="1" s="1"/>
  <c r="M79" i="1" a="1"/>
  <c r="M79" i="1" s="1"/>
  <c r="O52" i="1" a="1"/>
  <c r="O52" i="1" s="1"/>
  <c r="Q81" i="1" a="1"/>
  <c r="Q81" i="1" s="1"/>
  <c r="O30" i="1" a="1"/>
  <c r="O30" i="1" s="1"/>
  <c r="R79" i="1" a="1"/>
  <c r="R79" i="1" s="1"/>
  <c r="O57" i="1" a="1"/>
  <c r="O57" i="1" s="1"/>
  <c r="N30" i="1" a="1"/>
  <c r="N30" i="1" s="1"/>
  <c r="R77" i="1" a="1"/>
  <c r="R77" i="1" s="1"/>
  <c r="V47" i="1" a="1"/>
  <c r="V47" i="1" s="1"/>
  <c r="P47" i="1" a="1"/>
  <c r="P47" i="1" s="1"/>
  <c r="X43" i="1" a="1"/>
  <c r="X43" i="1" s="1"/>
  <c r="N77" i="1" a="1"/>
  <c r="N77" i="1" s="1"/>
  <c r="N76" i="1" a="1"/>
  <c r="N76" i="1" s="1"/>
  <c r="T60" i="1" a="1"/>
  <c r="T60" i="1" s="1"/>
  <c r="M87" i="1" a="1"/>
  <c r="M87" i="1" s="1"/>
  <c r="P78" i="1" a="1"/>
  <c r="P78" i="1" s="1"/>
  <c r="T77" i="1" a="1"/>
  <c r="T77" i="1" s="1"/>
  <c r="X47" i="1" a="1"/>
  <c r="X47" i="1" s="1"/>
  <c r="R28" i="1" a="1"/>
  <c r="R28" i="1" s="1"/>
  <c r="V76" i="1" a="1"/>
  <c r="V76" i="1" s="1"/>
  <c r="N34" i="1" a="1"/>
  <c r="N34" i="1" s="1"/>
  <c r="N55" i="1" a="1"/>
  <c r="N55" i="1" s="1"/>
  <c r="V34" i="1" a="1"/>
  <c r="V34" i="1" s="1"/>
  <c r="N38" i="1" a="1"/>
  <c r="N38" i="1" s="1"/>
  <c r="T80" i="1" a="1"/>
  <c r="T80" i="1" s="1"/>
  <c r="R62" i="1" a="1"/>
  <c r="R62" i="1" s="1"/>
  <c r="X84" i="1" a="1"/>
  <c r="X84" i="1" s="1"/>
  <c r="X77" i="1" a="1"/>
  <c r="X77" i="1" s="1"/>
  <c r="O81" i="1" a="1"/>
  <c r="O81" i="1" s="1"/>
  <c r="M86" i="1" a="1"/>
  <c r="M86" i="1" s="1"/>
  <c r="R84" i="1" a="1"/>
  <c r="R84" i="1" s="1"/>
  <c r="O48" i="1" a="1"/>
  <c r="O48" i="1" s="1"/>
  <c r="W86" i="1" a="1"/>
  <c r="W86" i="1" s="1"/>
  <c r="O28" i="1" a="1"/>
  <c r="O28" i="1" s="1"/>
  <c r="N63" i="1" a="1"/>
  <c r="N63" i="1" s="1"/>
  <c r="R34" i="1" a="1"/>
  <c r="R34" i="1" s="1"/>
  <c r="X75" i="1" a="1"/>
  <c r="X75" i="1" s="1"/>
  <c r="P72" i="1" a="1"/>
  <c r="P72" i="1" s="1"/>
  <c r="S68" i="1" a="1"/>
  <c r="S68" i="1" s="1"/>
  <c r="T68" i="1" a="1"/>
  <c r="T68" i="1" s="1"/>
  <c r="V78" i="1" a="1"/>
  <c r="V78" i="1" s="1"/>
  <c r="P64" i="1" a="1"/>
  <c r="P64" i="1" s="1"/>
  <c r="T50" i="1" a="1"/>
  <c r="T50" i="1" s="1"/>
  <c r="N69" i="1" a="1"/>
  <c r="N69" i="1" s="1"/>
  <c r="T32" i="1" a="1"/>
  <c r="T32" i="1" s="1"/>
  <c r="T57" i="1" a="1"/>
  <c r="T57" i="1" s="1"/>
  <c r="S90" i="1" a="1"/>
  <c r="S90" i="1" s="1"/>
  <c r="P25" i="1" a="1"/>
  <c r="P25" i="1" s="1"/>
  <c r="W28" i="1" a="1"/>
  <c r="W28" i="1" s="1"/>
  <c r="V40" i="1" a="1"/>
  <c r="V40" i="1" s="1"/>
  <c r="P87" i="1" a="1"/>
  <c r="P87" i="1" s="1"/>
  <c r="T34" i="1" a="1"/>
  <c r="T34" i="1" s="1"/>
  <c r="M59" i="1" a="1"/>
  <c r="M59" i="1" s="1"/>
  <c r="W40" i="1" a="1"/>
  <c r="W40" i="1" s="1"/>
  <c r="U62" i="1" a="1"/>
  <c r="U62" i="1" s="1"/>
  <c r="U52" i="1" a="1"/>
  <c r="U52" i="1" s="1"/>
  <c r="R78" i="1" a="1"/>
  <c r="R78" i="1" s="1"/>
  <c r="M60" i="1" a="1"/>
  <c r="M60" i="1" s="1"/>
  <c r="U60" i="1" a="1"/>
  <c r="U60" i="1" s="1"/>
  <c r="O68" i="1" a="1"/>
  <c r="O68" i="1" s="1"/>
  <c r="Q41" i="1" a="1"/>
  <c r="Q41" i="1" s="1"/>
  <c r="P30" i="1" a="1"/>
  <c r="P30" i="1" s="1"/>
  <c r="Q69" i="1" a="1"/>
  <c r="Q69" i="1" s="1"/>
  <c r="X39" i="1" a="1"/>
  <c r="X39" i="1" s="1"/>
  <c r="Q62" i="1" a="1"/>
  <c r="Q62" i="1" s="1"/>
  <c r="W27" i="1" a="1"/>
  <c r="W27" i="1" s="1"/>
  <c r="P63" i="1" a="1"/>
  <c r="P63" i="1" s="1"/>
  <c r="Q42" i="1" a="1"/>
  <c r="Q42" i="1" s="1"/>
  <c r="U47" i="1" a="1"/>
  <c r="U47" i="1" s="1"/>
  <c r="V87" i="1" a="1"/>
  <c r="V87" i="1" s="1"/>
  <c r="X81" i="1" a="1"/>
  <c r="X81" i="1" s="1"/>
  <c r="R70" i="1" a="1"/>
  <c r="R70" i="1" s="1"/>
  <c r="N25" i="1" a="1"/>
  <c r="N25" i="1" s="1"/>
  <c r="X29" i="1" a="1"/>
  <c r="X29" i="1" s="1"/>
  <c r="W79" i="1" a="1"/>
  <c r="W79" i="1" s="1"/>
  <c r="M40" i="1" a="1"/>
  <c r="M40" i="1" s="1"/>
  <c r="Q55" i="1" a="1"/>
  <c r="Q55" i="1" s="1"/>
  <c r="V28" i="1" a="1"/>
  <c r="V28" i="1" s="1"/>
  <c r="Q52" i="1" a="1"/>
  <c r="Q52" i="1" s="1"/>
  <c r="V80" i="1" a="1"/>
  <c r="V80" i="1" s="1"/>
  <c r="O71" i="1" a="1"/>
  <c r="O71" i="1" s="1"/>
  <c r="T49" i="1" a="1"/>
  <c r="T49" i="1" s="1"/>
  <c r="U32" i="1" a="1"/>
  <c r="U32" i="1" s="1"/>
  <c r="O84" i="1" a="1"/>
  <c r="O84" i="1" s="1"/>
  <c r="P40" i="1" a="1"/>
  <c r="P40" i="1" s="1"/>
  <c r="S77" i="1" a="1"/>
  <c r="S77" i="1" s="1"/>
  <c r="Q51" i="1" a="1"/>
  <c r="Q51" i="1" s="1"/>
  <c r="R35" i="1" a="1"/>
  <c r="R35" i="1" s="1"/>
  <c r="T31" i="1" a="1"/>
  <c r="T31" i="1" s="1"/>
  <c r="V68" i="1" a="1"/>
  <c r="V68" i="1" s="1"/>
  <c r="S86" i="1" a="1"/>
  <c r="S86" i="1" s="1"/>
  <c r="W87" i="1" a="1"/>
  <c r="W87" i="1" s="1"/>
  <c r="R81" i="1" a="1"/>
  <c r="R81" i="1" s="1"/>
  <c r="W57" i="1" a="1"/>
  <c r="W57" i="1" s="1"/>
  <c r="N54" i="1" a="1"/>
  <c r="N54" i="1" s="1"/>
  <c r="P76" i="1" a="1"/>
  <c r="P76" i="1" s="1"/>
  <c r="O87" i="1" a="1"/>
  <c r="O87" i="1" s="1"/>
  <c r="X31" i="1" a="1"/>
  <c r="X31" i="1" s="1"/>
  <c r="P48" i="1" a="1"/>
  <c r="P48" i="1" s="1"/>
  <c r="S54" i="1" a="1"/>
  <c r="S54" i="1" s="1"/>
  <c r="V41" i="1" a="1"/>
  <c r="V41" i="1" s="1"/>
  <c r="V90" i="1" a="1"/>
  <c r="V90" i="1" s="1"/>
  <c r="M34" i="1" a="1"/>
  <c r="M34" i="1" s="1"/>
  <c r="R86" i="1" a="1"/>
  <c r="R86" i="1" s="1"/>
  <c r="R57" i="1" a="1"/>
  <c r="R57" i="1" s="1"/>
  <c r="U30" i="1" a="1"/>
  <c r="U30" i="1" s="1"/>
  <c r="P69" i="1" a="1"/>
  <c r="P69" i="1" s="1"/>
  <c r="S39" i="1" a="1"/>
  <c r="S39" i="1" s="1"/>
  <c r="X62" i="1" a="1"/>
  <c r="X62" i="1" s="1"/>
  <c r="R27" i="1" a="1"/>
  <c r="R27" i="1" s="1"/>
  <c r="Q63" i="1" a="1"/>
  <c r="Q63" i="1" s="1"/>
  <c r="X49" i="1" a="1"/>
  <c r="X49" i="1" s="1"/>
  <c r="P90" i="1" a="1"/>
  <c r="P90" i="1" s="1"/>
  <c r="N64" i="1" a="1"/>
  <c r="N64" i="1" s="1"/>
  <c r="T87" i="1" a="1"/>
  <c r="T87" i="1" s="1"/>
  <c r="W65" i="1" a="1"/>
  <c r="W65" i="1" s="1"/>
  <c r="Q78" i="1" a="1"/>
  <c r="Q78" i="1" s="1"/>
  <c r="N66" i="1" a="1"/>
  <c r="N66" i="1" s="1"/>
  <c r="W41" i="1" a="1"/>
  <c r="W41" i="1" s="1"/>
  <c r="O79" i="1" a="1"/>
  <c r="O79" i="1" s="1"/>
  <c r="N39" i="1" a="1"/>
  <c r="N39" i="1" s="1"/>
  <c r="M52" i="1" a="1"/>
  <c r="M52" i="1" s="1"/>
  <c r="S30" i="1" a="1"/>
  <c r="S30" i="1" s="1"/>
  <c r="U46" i="1" a="1"/>
  <c r="U46" i="1" s="1"/>
  <c r="M38" i="1" a="1"/>
  <c r="M38" i="1" s="1"/>
  <c r="L38" i="1" s="1"/>
  <c r="K38" i="1" s="1"/>
  <c r="P86" i="1" a="1"/>
  <c r="P86" i="1" s="1"/>
  <c r="O82" i="1" a="1"/>
  <c r="O82" i="1" s="1"/>
  <c r="N82" i="1" a="1"/>
  <c r="N82" i="1" s="1"/>
  <c r="M30" i="1" a="1"/>
  <c r="M30" i="1" s="1"/>
  <c r="U69" i="1" a="1"/>
  <c r="U69" i="1" s="1"/>
  <c r="M28" i="1" a="1"/>
  <c r="M28" i="1" s="1"/>
  <c r="S62" i="1" a="1"/>
  <c r="S62" i="1" s="1"/>
  <c r="M26" i="1" a="1"/>
  <c r="M26" i="1" s="1"/>
  <c r="W63" i="1" a="1"/>
  <c r="W63" i="1" s="1"/>
  <c r="V49" i="1" a="1"/>
  <c r="V49" i="1" s="1"/>
  <c r="U90" i="1" a="1"/>
  <c r="U90" i="1" s="1"/>
  <c r="S64" i="1" a="1"/>
  <c r="S64" i="1" s="1"/>
  <c r="V42" i="1" a="1"/>
  <c r="V42" i="1" s="1"/>
  <c r="R46" i="1" a="1"/>
  <c r="R46" i="1" s="1"/>
  <c r="Q56" i="1" a="1"/>
  <c r="Q56" i="1" s="1"/>
  <c r="M71" i="1" a="1"/>
  <c r="M71" i="1" s="1"/>
  <c r="L71" i="1" s="1"/>
  <c r="K71" i="1" s="1"/>
  <c r="O78" i="1" a="1"/>
  <c r="O78" i="1" s="1"/>
  <c r="Q39" i="1" a="1"/>
  <c r="Q39" i="1" s="1"/>
  <c r="M90" i="1" a="1"/>
  <c r="M90" i="1" s="1"/>
  <c r="P46" i="1" a="1"/>
  <c r="P46" i="1" s="1"/>
  <c r="U25" i="1" a="1"/>
  <c r="U25" i="1" s="1"/>
  <c r="N70" i="1" a="1"/>
  <c r="N70" i="1" s="1"/>
  <c r="U87" i="1" a="1"/>
  <c r="U87" i="1" s="1"/>
  <c r="R90" i="1" a="1"/>
  <c r="R90" i="1" s="1"/>
  <c r="T71" i="1" a="1"/>
  <c r="T71" i="1" s="1"/>
  <c r="V88" i="1" a="1"/>
  <c r="V88" i="1" s="1"/>
  <c r="P82" i="1" a="1"/>
  <c r="P82" i="1" s="1"/>
  <c r="P51" i="1" a="1"/>
  <c r="P51" i="1" s="1"/>
  <c r="R82" i="1" a="1"/>
  <c r="R82" i="1" s="1"/>
  <c r="U49" i="1" a="1"/>
  <c r="U49" i="1" s="1"/>
  <c r="N48" i="1" a="1"/>
  <c r="N48" i="1" s="1"/>
  <c r="Q64" i="1" a="1"/>
  <c r="Q64" i="1" s="1"/>
  <c r="W52" i="1" a="1"/>
  <c r="W52" i="1" s="1"/>
  <c r="R26" i="1" a="1"/>
  <c r="R26" i="1" s="1"/>
  <c r="N28" i="1" a="1"/>
  <c r="N28" i="1" s="1"/>
  <c r="T86" i="1" a="1"/>
  <c r="T86" i="1" s="1"/>
  <c r="V66" i="1" a="1"/>
  <c r="V66" i="1" s="1"/>
  <c r="X85" i="1" a="1"/>
  <c r="X85" i="1" s="1"/>
  <c r="M39" i="1" a="1"/>
  <c r="M39" i="1" s="1"/>
  <c r="L39" i="1" s="1"/>
  <c r="K39" i="1" s="1"/>
  <c r="O56" i="1" a="1"/>
  <c r="O56" i="1" s="1"/>
  <c r="O35" i="1" a="1"/>
  <c r="O35" i="1" s="1"/>
  <c r="M56" i="1" a="1"/>
  <c r="M56" i="1" s="1"/>
  <c r="L56" i="1" s="1"/>
  <c r="K56" i="1" s="1"/>
  <c r="S26" i="1" a="1"/>
  <c r="S26" i="1" s="1"/>
  <c r="O77" i="1" a="1"/>
  <c r="O77" i="1" s="1"/>
  <c r="M41" i="1" a="1"/>
  <c r="M41" i="1" s="1"/>
  <c r="P41" i="1" a="1"/>
  <c r="P41" i="1" s="1"/>
  <c r="Q30" i="1" a="1"/>
  <c r="Q30" i="1" s="1"/>
  <c r="V70" i="1" a="1"/>
  <c r="V70" i="1" s="1"/>
  <c r="S80" i="1" a="1"/>
  <c r="S80" i="1" s="1"/>
  <c r="N26" i="1" a="1"/>
  <c r="N26" i="1" s="1"/>
  <c r="U88" i="1" a="1"/>
  <c r="U88" i="1" s="1"/>
  <c r="S31" i="1" a="1"/>
  <c r="S31" i="1" s="1"/>
  <c r="M47" i="1" a="1"/>
  <c r="M47" i="1" s="1"/>
  <c r="L47" i="1" s="1"/>
  <c r="K47" i="1" s="1"/>
  <c r="T52" i="1" a="1"/>
  <c r="T52" i="1" s="1"/>
  <c r="O25" i="1" a="1"/>
  <c r="O25" i="1" s="1"/>
  <c r="M63" i="1" a="1"/>
  <c r="M63" i="1" s="1"/>
  <c r="P75" i="1" a="1"/>
  <c r="P75" i="1" s="1"/>
  <c r="R65" i="1" a="1"/>
  <c r="R65" i="1" s="1"/>
  <c r="P42" i="1" a="1"/>
  <c r="P42" i="1" s="1"/>
  <c r="M77" i="1" a="1"/>
  <c r="M77" i="1" s="1"/>
  <c r="U80" i="1" a="1"/>
  <c r="U80" i="1" s="1"/>
  <c r="V63" i="1" a="1"/>
  <c r="V63" i="1" s="1"/>
  <c r="T46" i="1" a="1"/>
  <c r="T46" i="1" s="1"/>
  <c r="W82" i="1" a="1"/>
  <c r="W82" i="1" s="1"/>
  <c r="U70" i="1" a="1"/>
  <c r="U70" i="1" s="1"/>
  <c r="X59" i="1" a="1"/>
  <c r="X59" i="1" s="1"/>
  <c r="S91" i="1" a="1"/>
  <c r="S91" i="1" s="1"/>
  <c r="P35" i="1" a="1"/>
  <c r="P35" i="1" s="1"/>
  <c r="M54" i="1" a="1"/>
  <c r="M54" i="1" s="1"/>
  <c r="X46" i="1" a="1"/>
  <c r="X46" i="1" s="1"/>
  <c r="V36" i="1" a="1"/>
  <c r="V36" i="1" s="1"/>
  <c r="O39" i="1" a="1"/>
  <c r="O39" i="1" s="1"/>
  <c r="Q68" i="1" a="1"/>
  <c r="Q68" i="1" s="1"/>
  <c r="S71" i="1" a="1"/>
  <c r="S71" i="1" s="1"/>
  <c r="T75" i="1" a="1"/>
  <c r="T75" i="1" s="1"/>
  <c r="N42" i="1" a="1"/>
  <c r="N42" i="1" s="1"/>
  <c r="V69" i="1" a="1"/>
  <c r="V69" i="1" s="1"/>
  <c r="T30" i="1" a="1"/>
  <c r="T30" i="1" s="1"/>
  <c r="M42" i="1" a="1"/>
  <c r="M42" i="1" s="1"/>
  <c r="O69" i="1" a="1"/>
  <c r="O69" i="1" s="1"/>
  <c r="N33" i="1" a="1"/>
  <c r="N33" i="1" s="1"/>
  <c r="S74" i="1" a="1"/>
  <c r="S74" i="1" s="1"/>
  <c r="W42" i="1" a="1"/>
  <c r="W42" i="1" s="1"/>
  <c r="V25" i="1" a="1"/>
  <c r="V25" i="1" s="1"/>
  <c r="S53" i="1" a="1"/>
  <c r="S53" i="1" s="1"/>
  <c r="X66" i="1" a="1"/>
  <c r="X66" i="1" s="1"/>
  <c r="X86" i="1" a="1"/>
  <c r="X86" i="1" s="1"/>
  <c r="P68" i="1" a="1"/>
  <c r="P68" i="1" s="1"/>
  <c r="N83" i="1" a="1"/>
  <c r="N83" i="1" s="1"/>
  <c r="T83" i="1" a="1"/>
  <c r="T83" i="1" s="1"/>
  <c r="V83" i="1" a="1"/>
  <c r="V83" i="1" s="1"/>
  <c r="S83" i="1" a="1"/>
  <c r="S83" i="1" s="1"/>
  <c r="R83" i="1" a="1"/>
  <c r="R83" i="1" s="1"/>
  <c r="O83" i="1" a="1"/>
  <c r="O83" i="1" s="1"/>
  <c r="U83" i="1" a="1"/>
  <c r="U83" i="1" s="1"/>
  <c r="P83" i="1" a="1"/>
  <c r="P83" i="1" s="1"/>
  <c r="X83" i="1" a="1"/>
  <c r="X83" i="1" s="1"/>
  <c r="W83" i="1" a="1"/>
  <c r="W83" i="1" s="1"/>
  <c r="M83" i="1" a="1"/>
  <c r="M83" i="1" s="1"/>
  <c r="O36" i="1" a="1"/>
  <c r="O36" i="1" s="1"/>
  <c r="R36" i="1" a="1"/>
  <c r="R36" i="1" s="1"/>
  <c r="T36" i="1" a="1"/>
  <c r="T36" i="1" s="1"/>
  <c r="S36" i="1" a="1"/>
  <c r="S36" i="1" s="1"/>
  <c r="Q36" i="1" a="1"/>
  <c r="Q36" i="1" s="1"/>
  <c r="P36" i="1" a="1"/>
  <c r="P36" i="1" s="1"/>
  <c r="N36" i="1" a="1"/>
  <c r="N36" i="1" s="1"/>
  <c r="X36" i="1" a="1"/>
  <c r="X36" i="1" s="1"/>
  <c r="U36" i="1" a="1"/>
  <c r="U36" i="1" s="1"/>
  <c r="W75" i="1" a="1"/>
  <c r="W75" i="1" s="1"/>
  <c r="S75" i="1" a="1"/>
  <c r="S75" i="1" s="1"/>
  <c r="N75" i="1" a="1"/>
  <c r="N75" i="1" s="1"/>
  <c r="Q75" i="1" a="1"/>
  <c r="Q75" i="1" s="1"/>
  <c r="R75" i="1" a="1"/>
  <c r="R75" i="1" s="1"/>
  <c r="O75" i="1" a="1"/>
  <c r="O75" i="1" s="1"/>
  <c r="M75" i="1" a="1"/>
  <c r="M75" i="1" s="1"/>
  <c r="U50" i="1" a="1"/>
  <c r="U50" i="1" s="1"/>
  <c r="O50" i="1" a="1"/>
  <c r="O50" i="1" s="1"/>
  <c r="S50" i="1" a="1"/>
  <c r="S50" i="1" s="1"/>
  <c r="P50" i="1" a="1"/>
  <c r="P50" i="1" s="1"/>
  <c r="Q50" i="1" a="1"/>
  <c r="Q50" i="1" s="1"/>
  <c r="X50" i="1" a="1"/>
  <c r="X50" i="1" s="1"/>
  <c r="W50" i="1" a="1"/>
  <c r="W50" i="1" s="1"/>
  <c r="R50" i="1" a="1"/>
  <c r="R50" i="1" s="1"/>
  <c r="M50" i="1" a="1"/>
  <c r="M50" i="1" s="1"/>
  <c r="V50" i="1" a="1"/>
  <c r="V50" i="1" s="1"/>
  <c r="N50" i="1" a="1"/>
  <c r="N50" i="1" s="1"/>
  <c r="M33" i="1" a="1"/>
  <c r="M33" i="1" s="1"/>
  <c r="T33" i="1" a="1"/>
  <c r="T33" i="1" s="1"/>
  <c r="W33" i="1" a="1"/>
  <c r="W33" i="1" s="1"/>
  <c r="O33" i="1" a="1"/>
  <c r="O33" i="1" s="1"/>
  <c r="S33" i="1" a="1"/>
  <c r="S33" i="1" s="1"/>
  <c r="P33" i="1" a="1"/>
  <c r="P33" i="1" s="1"/>
  <c r="Q33" i="1" a="1"/>
  <c r="Q33" i="1" s="1"/>
  <c r="U33" i="1" a="1"/>
  <c r="U33" i="1" s="1"/>
  <c r="X33" i="1" a="1"/>
  <c r="X33" i="1" s="1"/>
  <c r="R33" i="1" a="1"/>
  <c r="R33" i="1" s="1"/>
  <c r="V33" i="1" a="1"/>
  <c r="V33" i="1" s="1"/>
  <c r="F24" i="1" a="1"/>
  <c r="F24" i="1" s="1"/>
  <c r="J24" i="1"/>
  <c r="Q24" i="1" a="1"/>
  <c r="Q24" i="1" s="1"/>
  <c r="E24" i="1" a="1"/>
  <c r="M24" i="1" a="1"/>
  <c r="M24" i="1" s="1"/>
  <c r="S89" i="1" a="1"/>
  <c r="S89" i="1" s="1"/>
  <c r="P89" i="1" a="1"/>
  <c r="P89" i="1" s="1"/>
  <c r="V89" i="1" a="1"/>
  <c r="V89" i="1" s="1"/>
  <c r="M89" i="1" a="1"/>
  <c r="M89" i="1" s="1"/>
  <c r="Q89" i="1" a="1"/>
  <c r="Q89" i="1" s="1"/>
  <c r="R89" i="1" a="1"/>
  <c r="R89" i="1" s="1"/>
  <c r="O89" i="1" a="1"/>
  <c r="O89" i="1" s="1"/>
  <c r="X89" i="1" a="1"/>
  <c r="X89" i="1" s="1"/>
  <c r="T89" i="1" a="1"/>
  <c r="T89" i="1" s="1"/>
  <c r="W89" i="1" a="1"/>
  <c r="W89" i="1" s="1"/>
  <c r="N89" i="1" a="1"/>
  <c r="N89" i="1" s="1"/>
  <c r="S84" i="1" a="1"/>
  <c r="S84" i="1" s="1"/>
  <c r="V84" i="1" a="1"/>
  <c r="V84" i="1" s="1"/>
  <c r="T84" i="1" a="1"/>
  <c r="T84" i="1" s="1"/>
  <c r="W84" i="1" a="1"/>
  <c r="W84" i="1" s="1"/>
  <c r="P84" i="1" a="1"/>
  <c r="P84" i="1" s="1"/>
  <c r="M84" i="1" a="1"/>
  <c r="M84" i="1" s="1"/>
  <c r="U84" i="1" a="1"/>
  <c r="U84" i="1" s="1"/>
  <c r="N24" i="1" a="1"/>
  <c r="N24" i="1" s="1"/>
  <c r="V44" i="1" a="1"/>
  <c r="V44" i="1" s="1"/>
  <c r="P44" i="1" a="1"/>
  <c r="P44" i="1" s="1"/>
  <c r="O44" i="1" a="1"/>
  <c r="O44" i="1" s="1"/>
  <c r="M44" i="1" a="1"/>
  <c r="M44" i="1" s="1"/>
  <c r="S44" i="1" a="1"/>
  <c r="S44" i="1" s="1"/>
  <c r="T44" i="1" a="1"/>
  <c r="T44" i="1" s="1"/>
  <c r="Q44" i="1" a="1"/>
  <c r="Q44" i="1" s="1"/>
  <c r="X44" i="1" a="1"/>
  <c r="X44" i="1" s="1"/>
  <c r="U44" i="1" a="1"/>
  <c r="U44" i="1" s="1"/>
  <c r="N44" i="1" a="1"/>
  <c r="N44" i="1" s="1"/>
  <c r="W44" i="1" a="1"/>
  <c r="W44" i="1" s="1"/>
  <c r="R53" i="1" a="1"/>
  <c r="R53" i="1" s="1"/>
  <c r="P53" i="1" a="1"/>
  <c r="P53" i="1" s="1"/>
  <c r="W53" i="1" a="1"/>
  <c r="W53" i="1" s="1"/>
  <c r="M53" i="1" a="1"/>
  <c r="M53" i="1" s="1"/>
  <c r="O53" i="1" a="1"/>
  <c r="O53" i="1" s="1"/>
  <c r="T53" i="1" a="1"/>
  <c r="T53" i="1" s="1"/>
  <c r="Q53" i="1" a="1"/>
  <c r="Q53" i="1" s="1"/>
  <c r="V53" i="1" a="1"/>
  <c r="V53" i="1" s="1"/>
  <c r="U53" i="1" a="1"/>
  <c r="U53" i="1" s="1"/>
  <c r="T24" i="1" a="1"/>
  <c r="T24" i="1" s="1"/>
  <c r="Q83" i="1" a="1"/>
  <c r="Q83" i="1" s="1"/>
  <c r="Q67" i="1" a="1"/>
  <c r="Q67" i="1" s="1"/>
  <c r="R67" i="1" a="1"/>
  <c r="R67" i="1" s="1"/>
  <c r="P67" i="1" a="1"/>
  <c r="P67" i="1" s="1"/>
  <c r="S67" i="1" a="1"/>
  <c r="S67" i="1" s="1"/>
  <c r="T67" i="1" a="1"/>
  <c r="T67" i="1" s="1"/>
  <c r="U67" i="1" a="1"/>
  <c r="U67" i="1" s="1"/>
  <c r="O67" i="1" a="1"/>
  <c r="O67" i="1" s="1"/>
  <c r="N67" i="1" a="1"/>
  <c r="N67" i="1" s="1"/>
  <c r="X67" i="1" a="1"/>
  <c r="X67" i="1" s="1"/>
  <c r="M67" i="1" a="1"/>
  <c r="M67" i="1" s="1"/>
  <c r="W67" i="1" a="1"/>
  <c r="W67" i="1" s="1"/>
  <c r="N51" i="1" a="1"/>
  <c r="N51" i="1" s="1"/>
  <c r="M51" i="1" a="1"/>
  <c r="M51" i="1" s="1"/>
  <c r="O51" i="1" a="1"/>
  <c r="O51" i="1" s="1"/>
  <c r="S51" i="1" a="1"/>
  <c r="S51" i="1" s="1"/>
  <c r="W51" i="1" a="1"/>
  <c r="W51" i="1" s="1"/>
  <c r="V51" i="1" a="1"/>
  <c r="V51" i="1" s="1"/>
  <c r="U51" i="1" a="1"/>
  <c r="U51" i="1" s="1"/>
  <c r="R51" i="1" a="1"/>
  <c r="R51" i="1" s="1"/>
  <c r="X51" i="1" a="1"/>
  <c r="X51" i="1" s="1"/>
  <c r="R73" i="1" a="1"/>
  <c r="R73" i="1" s="1"/>
  <c r="S73" i="1" a="1"/>
  <c r="S73" i="1" s="1"/>
  <c r="V73" i="1" a="1"/>
  <c r="V73" i="1" s="1"/>
  <c r="U73" i="1" a="1"/>
  <c r="U73" i="1" s="1"/>
  <c r="X73" i="1" a="1"/>
  <c r="X73" i="1" s="1"/>
  <c r="P73" i="1" a="1"/>
  <c r="P73" i="1" s="1"/>
  <c r="W73" i="1" a="1"/>
  <c r="W73" i="1" s="1"/>
  <c r="T73" i="1" a="1"/>
  <c r="T73" i="1" s="1"/>
  <c r="Q73" i="1" a="1"/>
  <c r="Q73" i="1" s="1"/>
  <c r="M73" i="1" a="1"/>
  <c r="M73" i="1" s="1"/>
  <c r="R44" i="1" a="1"/>
  <c r="R44" i="1" s="1"/>
  <c r="N53" i="1" a="1"/>
  <c r="N53" i="1" s="1"/>
  <c r="V75" i="1" a="1"/>
  <c r="V75" i="1" s="1"/>
  <c r="U89" i="1" a="1"/>
  <c r="U89" i="1" s="1"/>
  <c r="M36" i="1" a="1"/>
  <c r="M36" i="1" s="1"/>
  <c r="Q84" i="1" a="1"/>
  <c r="Q84" i="1" s="1"/>
  <c r="G16" i="1"/>
  <c r="G19" i="1" s="1"/>
  <c r="G21" i="1" s="1"/>
  <c r="E2" i="10"/>
  <c r="I2" i="10" s="1" a="1"/>
  <c r="L84" i="1" l="1"/>
  <c r="K84" i="1" s="1"/>
  <c r="L33" i="1"/>
  <c r="K33" i="1" s="1"/>
  <c r="L89" i="1"/>
  <c r="K89" i="1" s="1"/>
  <c r="L28" i="1"/>
  <c r="K28" i="1" s="1"/>
  <c r="L74" i="1"/>
  <c r="K74" i="1" s="1"/>
  <c r="L65" i="1"/>
  <c r="K65" i="1" s="1"/>
  <c r="L44" i="1"/>
  <c r="K44" i="1" s="1"/>
  <c r="L41" i="1"/>
  <c r="K41" i="1" s="1"/>
  <c r="L86" i="1"/>
  <c r="K86" i="1" s="1"/>
  <c r="L62" i="1"/>
  <c r="K62" i="1" s="1"/>
  <c r="L80" i="1"/>
  <c r="K80" i="1" s="1"/>
  <c r="L50" i="1"/>
  <c r="K50" i="1" s="1"/>
  <c r="L30" i="1"/>
  <c r="K30" i="1" s="1"/>
  <c r="L52" i="1"/>
  <c r="K52" i="1" s="1"/>
  <c r="L67" i="1"/>
  <c r="K67" i="1" s="1"/>
  <c r="L60" i="1"/>
  <c r="K60" i="1" s="1"/>
  <c r="L77" i="1"/>
  <c r="K77" i="1" s="1"/>
  <c r="L32" i="1"/>
  <c r="K32" i="1" s="1"/>
  <c r="E15" i="1" s="1" a="1"/>
  <c r="E15" i="1" s="1"/>
  <c r="L90" i="1"/>
  <c r="K90" i="1" s="1"/>
  <c r="L79" i="1"/>
  <c r="K79" i="1" s="1"/>
  <c r="L70" i="1"/>
  <c r="K70" i="1" s="1"/>
  <c r="L83" i="1"/>
  <c r="K83" i="1" s="1"/>
  <c r="L53" i="1"/>
  <c r="K53" i="1" s="1"/>
  <c r="L64" i="1"/>
  <c r="K64" i="1" s="1"/>
  <c r="L75" i="1"/>
  <c r="K75" i="1" s="1"/>
  <c r="L66" i="1"/>
  <c r="K66" i="1" s="1"/>
  <c r="L42" i="1"/>
  <c r="K42" i="1" s="1"/>
  <c r="L34" i="1"/>
  <c r="K34" i="1" s="1"/>
  <c r="L51" i="1"/>
  <c r="K51" i="1" s="1"/>
  <c r="L63" i="1"/>
  <c r="K63" i="1" s="1"/>
  <c r="L54" i="1"/>
  <c r="K54" i="1" s="1"/>
  <c r="L35" i="1"/>
  <c r="K35" i="1" s="1"/>
  <c r="L36" i="1"/>
  <c r="K36" i="1" s="1"/>
  <c r="L78" i="1"/>
  <c r="K78" i="1" s="1"/>
  <c r="L69" i="1"/>
  <c r="K69" i="1" s="1"/>
  <c r="L73" i="1"/>
  <c r="K73" i="1" s="1"/>
  <c r="L26" i="1"/>
  <c r="K26" i="1" s="1"/>
  <c r="L85" i="1"/>
  <c r="K85" i="1" s="1"/>
  <c r="L58" i="1"/>
  <c r="K58" i="1" s="1"/>
  <c r="L43" i="1"/>
  <c r="K43" i="1" s="1"/>
  <c r="L81" i="1"/>
  <c r="K81" i="1" s="1"/>
  <c r="L49" i="1"/>
  <c r="K49" i="1" s="1"/>
  <c r="L57" i="1"/>
  <c r="K57" i="1" s="1"/>
  <c r="L61" i="1"/>
  <c r="K61" i="1" s="1"/>
  <c r="L55" i="1"/>
  <c r="K55" i="1" s="1"/>
  <c r="L88" i="1"/>
  <c r="K88" i="1" s="1"/>
  <c r="L91" i="1"/>
  <c r="K91" i="1" s="1"/>
  <c r="L82" i="1"/>
  <c r="K82" i="1" s="1"/>
  <c r="L25" i="1"/>
  <c r="K25" i="1" s="1"/>
  <c r="L29" i="1"/>
  <c r="K29" i="1" s="1"/>
  <c r="L40" i="1"/>
  <c r="K40" i="1" s="1"/>
  <c r="L37" i="1"/>
  <c r="K37" i="1" s="1"/>
  <c r="L72" i="1"/>
  <c r="K72" i="1" s="1"/>
  <c r="L48" i="1"/>
  <c r="K48" i="1" s="1"/>
  <c r="L68" i="1"/>
  <c r="K68" i="1" s="1"/>
  <c r="L46" i="1"/>
  <c r="K46" i="1" s="1"/>
  <c r="L87" i="1"/>
  <c r="K87" i="1" s="1"/>
  <c r="L27" i="1"/>
  <c r="K27" i="1" s="1"/>
  <c r="E18" i="1" a="1"/>
  <c r="E18" i="1" s="1"/>
  <c r="L59" i="1"/>
  <c r="K59" i="1" s="1"/>
  <c r="G17" i="1"/>
  <c r="V24" i="1" a="1"/>
  <c r="V24" i="1" s="1"/>
  <c r="W24" i="1" a="1"/>
  <c r="W24" i="1" s="1"/>
  <c r="U24" i="1" a="1"/>
  <c r="U24" i="1" s="1"/>
  <c r="X24" i="1" a="1"/>
  <c r="X24" i="1" s="1"/>
  <c r="E24" i="1"/>
  <c r="I75" i="1" a="1"/>
  <c r="I75" i="1" s="1"/>
  <c r="I65" i="1" a="1"/>
  <c r="I65" i="1" s="1"/>
  <c r="I38" i="1" a="1"/>
  <c r="I38" i="1" s="1"/>
  <c r="I85" i="1" a="1"/>
  <c r="I85" i="1" s="1"/>
  <c r="I63" i="1" a="1"/>
  <c r="I63" i="1" s="1"/>
  <c r="I39" i="1" a="1"/>
  <c r="I39" i="1" s="1"/>
  <c r="I29" i="1" a="1"/>
  <c r="I29" i="1" s="1"/>
  <c r="I81" i="1" a="1"/>
  <c r="I81" i="1" s="1"/>
  <c r="I52" i="1" a="1"/>
  <c r="I52" i="1" s="1"/>
  <c r="I40" i="1" a="1"/>
  <c r="I40" i="1" s="1"/>
  <c r="I79" i="1" a="1"/>
  <c r="I79" i="1" s="1"/>
  <c r="I90" i="1" a="1"/>
  <c r="I90" i="1" s="1"/>
  <c r="I73" i="1" a="1"/>
  <c r="I73" i="1" s="1"/>
  <c r="I31" i="1" a="1"/>
  <c r="I31" i="1" s="1"/>
  <c r="I61" i="1" a="1"/>
  <c r="I61" i="1" s="1"/>
  <c r="I50" i="1" a="1"/>
  <c r="I50" i="1" s="1"/>
  <c r="I44" i="1" a="1"/>
  <c r="I44" i="1" s="1"/>
  <c r="I32" i="1" a="1"/>
  <c r="I32" i="1" s="1"/>
  <c r="I56" i="1" a="1"/>
  <c r="I56" i="1" s="1"/>
  <c r="I53" i="1" a="1"/>
  <c r="I53" i="1" s="1"/>
  <c r="I49" i="1" a="1"/>
  <c r="I49" i="1" s="1"/>
  <c r="I27" i="1" a="1"/>
  <c r="I27" i="1" s="1"/>
  <c r="I36" i="1" a="1"/>
  <c r="I36" i="1" s="1"/>
  <c r="I62" i="1" a="1"/>
  <c r="I62" i="1" s="1"/>
  <c r="I54" i="1" a="1"/>
  <c r="I54" i="1" s="1"/>
  <c r="I57" i="1" a="1"/>
  <c r="I57" i="1" s="1"/>
  <c r="I26" i="1" a="1"/>
  <c r="I26" i="1" s="1"/>
  <c r="I83" i="1" a="1"/>
  <c r="I83" i="1" s="1"/>
  <c r="I71" i="1" a="1"/>
  <c r="I71" i="1" s="1"/>
  <c r="I80" i="1" a="1"/>
  <c r="I80" i="1" s="1"/>
  <c r="I69" i="1" a="1"/>
  <c r="I69" i="1" s="1"/>
  <c r="I78" i="1" a="1"/>
  <c r="I78" i="1" s="1"/>
  <c r="I86" i="1" a="1"/>
  <c r="I86" i="1" s="1"/>
  <c r="I46" i="1" a="1"/>
  <c r="I46" i="1" s="1"/>
  <c r="I25" i="1" a="1"/>
  <c r="I25" i="1" s="1"/>
  <c r="I82" i="1" a="1"/>
  <c r="I82" i="1" s="1"/>
  <c r="I45" i="1" a="1"/>
  <c r="I45" i="1" s="1"/>
  <c r="I59" i="1" a="1"/>
  <c r="I59" i="1" s="1"/>
  <c r="I64" i="1" a="1"/>
  <c r="I64" i="1" s="1"/>
  <c r="I35" i="1" a="1"/>
  <c r="I35" i="1" s="1"/>
  <c r="I58" i="1" a="1"/>
  <c r="I58" i="1" s="1"/>
  <c r="I42" i="1" a="1"/>
  <c r="I42" i="1" s="1"/>
  <c r="I91" i="1" a="1"/>
  <c r="I91" i="1" s="1"/>
  <c r="I28" i="1" a="1"/>
  <c r="I28" i="1" s="1"/>
  <c r="I76" i="1" a="1"/>
  <c r="I76" i="1" s="1"/>
  <c r="I84" i="1" a="1"/>
  <c r="I84" i="1" s="1"/>
  <c r="I68" i="1" a="1"/>
  <c r="I68" i="1" s="1"/>
  <c r="I33" i="1" a="1"/>
  <c r="I33" i="1" s="1"/>
  <c r="I88" i="1" a="1"/>
  <c r="I88" i="1" s="1"/>
  <c r="I74" i="1" a="1"/>
  <c r="I74" i="1" s="1"/>
  <c r="I70" i="1" a="1"/>
  <c r="I70" i="1" s="1"/>
  <c r="I34" i="1" a="1"/>
  <c r="I34" i="1" s="1"/>
  <c r="I72" i="1" a="1"/>
  <c r="I72" i="1" s="1"/>
  <c r="I37" i="1" a="1"/>
  <c r="I37" i="1" s="1"/>
  <c r="I60" i="1" a="1"/>
  <c r="I60" i="1" s="1"/>
  <c r="I47" i="1" a="1"/>
  <c r="I47" i="1" s="1"/>
  <c r="I48" i="1" a="1"/>
  <c r="I48" i="1" s="1"/>
  <c r="I77" i="1" a="1"/>
  <c r="I77" i="1" s="1"/>
  <c r="I55" i="1" a="1"/>
  <c r="I55" i="1" s="1"/>
  <c r="I66" i="1" a="1"/>
  <c r="I66" i="1" s="1"/>
  <c r="I41" i="1" a="1"/>
  <c r="I41" i="1" s="1"/>
  <c r="I43" i="1" a="1"/>
  <c r="I43" i="1" s="1"/>
  <c r="I67" i="1" a="1"/>
  <c r="I67" i="1" s="1"/>
  <c r="I89" i="1" a="1"/>
  <c r="I89" i="1" s="1"/>
  <c r="I51" i="1" a="1"/>
  <c r="I51" i="1" s="1"/>
  <c r="I87" i="1" a="1"/>
  <c r="I87" i="1" s="1"/>
  <c r="I30" i="1" a="1"/>
  <c r="I30" i="1" s="1"/>
  <c r="S24" i="1" a="1"/>
  <c r="S24" i="1" s="1"/>
  <c r="P24" i="1" a="1"/>
  <c r="P24" i="1" s="1"/>
  <c r="O24" i="1" a="1"/>
  <c r="O24" i="1" s="1"/>
  <c r="L24" i="1" s="1"/>
  <c r="K24" i="1" s="1"/>
  <c r="E14" i="1" s="1" a="1"/>
  <c r="E14" i="1" s="1"/>
  <c r="R24" i="1" a="1"/>
  <c r="R24" i="1" s="1"/>
  <c r="E4" i="1" a="1"/>
  <c r="E4" i="1" s="1"/>
  <c r="I2" i="10"/>
  <c r="E16" i="1" l="1"/>
  <c r="E19" i="1" s="1"/>
  <c r="E20" i="1" a="1"/>
  <c r="E20" i="1" s="1"/>
  <c r="I24" i="1" a="1"/>
  <c r="I24" i="1" s="1"/>
  <c r="E17" i="1" l="1"/>
  <c r="E21"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<sst xmlns="http://schemas.openxmlformats.org/spreadsheetml/2006/main" count="110" uniqueCount="106">
  <si>
    <t>Source Year</t>
  </si>
  <si>
    <t>Budget Year</t>
  </si>
  <si>
    <t>Start date</t>
  </si>
  <si>
    <t>End date</t>
  </si>
  <si>
    <t>Branch ID</t>
  </si>
  <si>
    <t>Source values</t>
  </si>
  <si>
    <t>Budget Writeback values</t>
  </si>
  <si>
    <t>Branch name</t>
  </si>
  <si>
    <t>Financial year</t>
  </si>
  <si>
    <t>BUDGET</t>
  </si>
  <si>
    <t>Acumatica</t>
  </si>
  <si>
    <t>By Account Class</t>
  </si>
  <si>
    <t>By Account Code</t>
  </si>
  <si>
    <t>Revenue</t>
  </si>
  <si>
    <t>COGS</t>
  </si>
  <si>
    <t>Gross Margin</t>
  </si>
  <si>
    <t>GM % of Revenue</t>
  </si>
  <si>
    <t>Expenses</t>
  </si>
  <si>
    <t>Operating income</t>
  </si>
  <si>
    <t>Account</t>
  </si>
  <si>
    <t>Subaccount</t>
  </si>
  <si>
    <t>Description</t>
  </si>
  <si>
    <t>Prior year actuals</t>
  </si>
  <si>
    <t>Increase %</t>
  </si>
  <si>
    <t>Writeback status</t>
  </si>
  <si>
    <t>Allocation type</t>
  </si>
  <si>
    <t>Amount</t>
  </si>
  <si>
    <t>Distributed amount</t>
  </si>
  <si>
    <t>Period 1</t>
  </si>
  <si>
    <t>Period 2</t>
  </si>
  <si>
    <t>Period 3</t>
  </si>
  <si>
    <t>Period 4</t>
  </si>
  <si>
    <t>Period 5</t>
  </si>
  <si>
    <t>Period 6</t>
  </si>
  <si>
    <t>Period 7</t>
  </si>
  <si>
    <t>Period 8</t>
  </si>
  <si>
    <t>Period 9</t>
  </si>
  <si>
    <t>Period 10</t>
  </si>
  <si>
    <t>Period 11</t>
  </si>
  <si>
    <t>Period 12</t>
  </si>
  <si>
    <t>Period 1 manual</t>
  </si>
  <si>
    <t>Period 2 manual</t>
  </si>
  <si>
    <t>Period 3 manual</t>
  </si>
  <si>
    <t>Period 4 manual</t>
  </si>
  <si>
    <t>Period 5 manual</t>
  </si>
  <si>
    <t>Period 6 manual</t>
  </si>
  <si>
    <t>Period 7 manual</t>
  </si>
  <si>
    <t>Period 8 manual</t>
  </si>
  <si>
    <t>Period 9 manual</t>
  </si>
  <si>
    <t>Period 10 manual</t>
  </si>
  <si>
    <t>Period 11 manual</t>
  </si>
  <si>
    <t>Period 12 manual</t>
  </si>
  <si>
    <t>Weighted allocation</t>
  </si>
  <si>
    <t>Connection Name</t>
  </si>
  <si>
    <t>Location Name</t>
  </si>
  <si>
    <t>Display name</t>
  </si>
  <si>
    <t>Group formula</t>
  </si>
  <si>
    <t>Custom group name</t>
  </si>
  <si>
    <t>Branch Filter ID</t>
  </si>
  <si>
    <t>Branch Filter Name</t>
  </si>
  <si>
    <t>Writeback Status</t>
  </si>
  <si>
    <t>Consolidated</t>
  </si>
  <si>
    <t>PRODRETAIL;PRODWHOLE</t>
  </si>
  <si>
    <t>Products</t>
  </si>
  <si>
    <t>Equal allocation</t>
  </si>
  <si>
    <t>SERVEAST;SERVWEST</t>
  </si>
  <si>
    <t>Services</t>
  </si>
  <si>
    <t>Manual allocation</t>
  </si>
  <si>
    <t>Velixo Report Template information</t>
  </si>
  <si>
    <t>This Information sheet provides you with useful information about this Template.</t>
  </si>
  <si>
    <t>Code</t>
  </si>
  <si>
    <t>Name</t>
  </si>
  <si>
    <t>ERP</t>
  </si>
  <si>
    <t>Industry</t>
  </si>
  <si>
    <t>Financials</t>
  </si>
  <si>
    <t>Template Version</t>
  </si>
  <si>
    <t>Release date</t>
  </si>
  <si>
    <t>Help article</t>
  </si>
  <si>
    <t>N/A. This is the first version of this Report template.</t>
  </si>
  <si>
    <t>https://helpacumatica.velixo.com/en/support/solutions/articles/153000113293</t>
  </si>
  <si>
    <t>To retain context and history for this report, Velixo recommends that you don't delete this sheet and instead only hide it upon initial configuration.</t>
  </si>
  <si>
    <t>Account code validation (do not edit)</t>
  </si>
  <si>
    <t>Version</t>
  </si>
  <si>
    <t>Changes</t>
  </si>
  <si>
    <t>Enhanced financial period handling to support all regional settings and formats</t>
  </si>
  <si>
    <t>AC-GL-BT5</t>
  </si>
  <si>
    <t>Formula adjustments to accommodate non-calendar fiscal years</t>
  </si>
  <si>
    <t>PRODWHOLE - Products Wholesale</t>
  </si>
  <si>
    <t>Corrected calculation logic in the summary section</t>
  </si>
  <si>
    <t>Budget ledger name</t>
  </si>
  <si>
    <t>ACTUAL</t>
  </si>
  <si>
    <t>https://demo.velixo.com/</t>
  </si>
  <si>
    <t>Company</t>
  </si>
  <si>
    <t>2d57c7e0-a097-4257-9963-957b29a04f1c</t>
  </si>
  <si>
    <t>1. Added a filter option for Actual Ledger.
2. Fixed the Actual column in the summary section to reference the new Actual Ledger filter.</t>
  </si>
  <si>
    <t>Actual ledger name</t>
  </si>
  <si>
    <t>2025-11-07T07:23:47.820Z</t>
  </si>
  <si>
    <t>1. Set the default allocation type to Equal Allocation when no option is selected.</t>
  </si>
  <si>
    <t>Other income/expenses</t>
  </si>
  <si>
    <t>Net Income</t>
  </si>
  <si>
    <t>SALES</t>
  </si>
  <si>
    <t>EXADVERT;EXINSURE;EXBANK;EXOFFICE;EXOTHER;EXPROF;EXPERS;EXTRAVEL;EXSERVICE</t>
  </si>
  <si>
    <t>RELINCOME;ININTEREST;EXINTEREST;OTHINCOME;EXDEPR</t>
  </si>
  <si>
    <t>Budget Writeback - Profit and Loss Budget from Last Year's Actuals</t>
  </si>
  <si>
    <t>Profit and Loss Budget Writeback LY Actuals</t>
  </si>
  <si>
    <t>1. Renamed the template to Profit and Loss Budget Writeback LY Actuals.
2. Added a new summary line: Other Income and Expenses.
3. Added a new summary total: Net Income.
4. The template now automatically excludes inactive accounts
5. Updated the account class input to use Account Class ID instead of the name, for consistency with other Velixo templates.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</si>
</sst>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00_);_(* \(#,##0.00\);_(* &quot;&quot;\-&quot;&quot;??_);_(@_)"/>
    <numFmt numFmtId="165" formatCode="&quot;$&quot;#,##0.00"/>
    <numFmt numFmtId="166" formatCode="#,##0.00;\(#,##0.00\)"/>
    <numFmt numFmtId="167" formatCode="[$-C09]d\ mmmm\ yyyy;@"/>
    <numFmt numFmtId="168" formatCode="_(* #,##0.000_);_(* \(#,##0.000\);_(* &quot;&quot;\-&quot;&quot;??_);_(@_)"/>
    <numFmt numFmtId="169" formatCode="_(* #,##0.000_);_(* \(#,##0.000\);_(* &quot;-&quot;??_);_(@_)"/>
    <numFmt numFmtId="170" formatCode="_(* #,##0.0000_);_(* \(#,##0.0000\);_(* &quot;-&quot;??_);_(@_)"/>
  </numFmts>
  <fonts count="18" x14ac:knownFonts="1">
    <font>
      <sz val="12"/>
      <color theme="1"/>
      <name val="Aptos"/>
      <family val="2"/>
      <scheme val="minor"/>
    </font>
    <font>
      <sz val="12"/>
      <color theme="1"/>
      <name val="Aptos"/>
      <family val="2"/>
      <scheme val="minor"/>
    </font>
    <font>
      <sz val="11"/>
      <color theme="1"/>
      <name val="Aptos"/>
      <family val="2"/>
    </font>
    <font>
      <b/>
      <sz val="11"/>
      <color theme="0"/>
      <name val="Aptos"/>
      <family val="2"/>
    </font>
    <font>
      <b/>
      <sz val="11"/>
      <color theme="1"/>
      <name val="Aptos"/>
      <family val="2"/>
    </font>
    <font>
      <i/>
      <sz val="11"/>
      <color theme="1"/>
      <name val="Aptos"/>
      <family val="2"/>
    </font>
    <font>
      <b/>
      <i/>
      <sz val="11"/>
      <color theme="1"/>
      <name val="Aptos"/>
      <family val="2"/>
    </font>
    <font>
      <sz val="18"/>
      <color rgb="FF243260"/>
      <name val="Aptos"/>
      <family val="2"/>
    </font>
    <font>
      <sz val="11"/>
      <name val="Aptos"/>
      <family val="2"/>
    </font>
    <font>
      <b/>
      <sz val="11"/>
      <name val="Aptos"/>
      <family val="2"/>
    </font>
    <font>
      <sz val="11"/>
      <color theme="0"/>
      <name val="Aptos"/>
      <family val="2"/>
    </font>
    <font>
      <sz val="11"/>
      <color theme="1"/>
      <name val="Aptos"/>
      <family val="2"/>
      <scheme val="minor"/>
    </font>
    <font>
      <b/>
      <sz val="11"/>
      <color theme="0"/>
      <name val="Aptos"/>
      <family val="2"/>
      <scheme val="minor"/>
    </font>
    <font>
      <u/>
      <sz val="12"/>
      <color theme="10"/>
      <name val="Aptos"/>
      <family val="2"/>
      <scheme val="minor"/>
    </font>
    <font>
      <b/>
      <sz val="12"/>
      <color theme="1"/>
      <name val="Aptos"/>
      <family val="2"/>
      <scheme val="minor"/>
    </font>
    <font>
      <sz val="11"/>
      <color rgb="FFFF0000"/>
      <name val="Aptos"/>
      <family val="2"/>
    </font>
    <font>
      <sz val="9"/>
      <color theme="1"/>
      <name val="Aptos"/>
      <family val="2"/>
    </font>
    <font>
      <b/>
      <sz val="9"/>
      <color theme="1"/>
      <name val="Aptos"/>
      <family val="2"/>
    </font>
  </fonts>
  <fills count="9">
    <fill>
      <patternFill patternType="none"/>
    </fill>
    <fill>
      <patternFill patternType="gray125"/>
    </fill>
    <fill>
      <patternFill patternType="solid">
        <fgColor theme="0"/>
        <bgColor indexed="64"/>
      </patternFill>
    </fill>
    <fill>
      <patternFill patternType="solid">
        <fgColor rgb="FF243260"/>
        <bgColor indexed="64"/>
      </patternFill>
    </fill>
    <fill>
      <patternFill patternType="solid">
        <fgColor rgb="FFEEF6FF"/>
        <bgColor indexed="64"/>
      </patternFill>
    </fill>
    <fill>
      <patternFill patternType="solid">
        <fgColor rgb="FF3769FF"/>
        <bgColor indexed="64"/>
      </patternFill>
    </fill>
    <fill>
      <patternFill patternType="solid">
        <fgColor rgb="FF3366FF"/>
        <bgColor indexed="64"/>
      </patternFill>
    </fill>
    <fill>
      <patternFill patternType="solid">
        <fgColor theme="0"/>
        <bgColor theme="6" tint="0.79998168889431442"/>
      </patternFill>
    </fill>
    <fill>
      <patternFill patternType="solid">
        <fgColor theme="2"/>
        <bgColor indexed="64"/>
      </patternFill>
    </fill>
  </fills>
  <borders count="5">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indexed="64"/>
      </left>
      <right style="thin">
        <color indexed="64"/>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cellStyleXfs>
  <cellXfs count="62">
    <xf numFmtId="0" fontId="0" fillId="0" borderId="0" xfId="0"/>
    <xf numFmtId="0" fontId="2" fillId="0" borderId="1" xfId="0" applyFont="1" applyBorder="1"/>
    <xf numFmtId="0" fontId="2" fillId="2" borderId="1" xfId="0" applyFont="1" applyFill="1" applyBorder="1"/>
    <xf numFmtId="164" fontId="2" fillId="0" borderId="1" xfId="0" applyNumberFormat="1" applyFont="1" applyBorder="1"/>
    <xf numFmtId="0" fontId="2" fillId="0" borderId="0" xfId="0" applyFont="1"/>
    <xf numFmtId="0" fontId="3" fillId="5" borderId="1" xfId="0" applyFont="1" applyFill="1" applyBorder="1" applyAlignment="1">
      <alignment horizontal="center"/>
    </xf>
    <xf numFmtId="0" fontId="4" fillId="0" borderId="1" xfId="0" applyFont="1" applyBorder="1"/>
    <xf numFmtId="44" fontId="2" fillId="0" borderId="1" xfId="1" applyFont="1" applyBorder="1"/>
    <xf numFmtId="165" fontId="4" fillId="0" borderId="1" xfId="0" applyNumberFormat="1" applyFont="1" applyBorder="1"/>
    <xf numFmtId="0" fontId="5" fillId="0" borderId="2" xfId="0" applyFont="1" applyBorder="1"/>
    <xf numFmtId="10" fontId="5" fillId="0" borderId="2" xfId="0" applyNumberFormat="1" applyFont="1" applyBorder="1" applyAlignment="1">
      <alignment horizontal="right"/>
    </xf>
    <xf numFmtId="0" fontId="6" fillId="0" borderId="1" xfId="0" applyFont="1" applyBorder="1"/>
    <xf numFmtId="44" fontId="4" fillId="0" borderId="1" xfId="1" applyFont="1" applyBorder="1"/>
    <xf numFmtId="0" fontId="7" fillId="0" borderId="1" xfId="0" applyFont="1" applyBorder="1"/>
    <xf numFmtId="0" fontId="8" fillId="7" borderId="3" xfId="0" applyFont="1" applyFill="1" applyBorder="1" applyAlignment="1">
      <alignment horizontal="left"/>
    </xf>
    <xf numFmtId="0" fontId="8" fillId="7" borderId="3" xfId="0" applyFont="1" applyFill="1" applyBorder="1"/>
    <xf numFmtId="164" fontId="8" fillId="7" borderId="3" xfId="0" applyNumberFormat="1" applyFont="1" applyFill="1" applyBorder="1"/>
    <xf numFmtId="164" fontId="9" fillId="7" borderId="3" xfId="0" applyNumberFormat="1" applyFont="1" applyFill="1" applyBorder="1"/>
    <xf numFmtId="0" fontId="8" fillId="2" borderId="3" xfId="0" applyFont="1" applyFill="1" applyBorder="1" applyAlignment="1">
      <alignment horizontal="left"/>
    </xf>
    <xf numFmtId="0" fontId="8" fillId="2" borderId="3" xfId="0" applyFont="1" applyFill="1" applyBorder="1"/>
    <xf numFmtId="0" fontId="2" fillId="0" borderId="1" xfId="0" applyFont="1" applyBorder="1" applyAlignment="1">
      <alignment horizontal="center"/>
    </xf>
    <xf numFmtId="0" fontId="3" fillId="6" borderId="3" xfId="0" applyFont="1" applyFill="1" applyBorder="1" applyAlignment="1">
      <alignment horizontal="center"/>
    </xf>
    <xf numFmtId="0" fontId="3" fillId="6" borderId="3" xfId="0" applyFont="1" applyFill="1" applyBorder="1" applyAlignment="1">
      <alignment horizontal="center" wrapText="1"/>
    </xf>
    <xf numFmtId="0" fontId="3" fillId="3" borderId="1" xfId="0" applyFont="1" applyFill="1" applyBorder="1"/>
    <xf numFmtId="0" fontId="10" fillId="0" borderId="1" xfId="0" applyFont="1" applyBorder="1" applyAlignment="1">
      <alignment horizontal="center"/>
    </xf>
    <xf numFmtId="0" fontId="8" fillId="2" borderId="1" xfId="0" applyFont="1" applyFill="1" applyBorder="1"/>
    <xf numFmtId="0" fontId="3" fillId="5" borderId="1" xfId="0" applyFont="1" applyFill="1" applyBorder="1"/>
    <xf numFmtId="0" fontId="3" fillId="5" borderId="0" xfId="0" applyFont="1" applyFill="1"/>
    <xf numFmtId="0" fontId="2" fillId="8" borderId="1" xfId="0" applyFont="1" applyFill="1" applyBorder="1"/>
    <xf numFmtId="43" fontId="2" fillId="0" borderId="1" xfId="0" applyNumberFormat="1" applyFont="1" applyBorder="1"/>
    <xf numFmtId="164" fontId="8" fillId="7" borderId="3" xfId="0" quotePrefix="1" applyNumberFormat="1" applyFont="1" applyFill="1" applyBorder="1"/>
    <xf numFmtId="0" fontId="11" fillId="0" borderId="1" xfId="0" applyFont="1" applyBorder="1"/>
    <xf numFmtId="0" fontId="12" fillId="3" borderId="1" xfId="0" applyFont="1" applyFill="1" applyBorder="1"/>
    <xf numFmtId="0" fontId="7" fillId="0" borderId="0" xfId="0" applyFont="1"/>
    <xf numFmtId="0" fontId="14" fillId="0" borderId="0" xfId="0" applyFont="1"/>
    <xf numFmtId="0" fontId="0" fillId="0" borderId="0" xfId="0" applyAlignment="1">
      <alignment horizontal="left"/>
    </xf>
    <xf numFmtId="167" fontId="0" fillId="0" borderId="0" xfId="0" applyNumberFormat="1" applyAlignment="1">
      <alignment horizontal="left"/>
    </xf>
    <xf numFmtId="9" fontId="9" fillId="0" borderId="3" xfId="0" applyNumberFormat="1" applyFont="1" applyBorder="1"/>
    <xf numFmtId="0" fontId="13" fillId="0" borderId="0" xfId="4"/>
    <xf numFmtId="169" fontId="2" fillId="0" borderId="1" xfId="0" applyNumberFormat="1" applyFont="1" applyBorder="1"/>
    <xf numFmtId="170" fontId="2" fillId="0" borderId="1" xfId="0" applyNumberFormat="1" applyFont="1" applyBorder="1"/>
    <xf numFmtId="168" fontId="8" fillId="7" borderId="3" xfId="0" quotePrefix="1" applyNumberFormat="1" applyFont="1" applyFill="1" applyBorder="1"/>
    <xf numFmtId="168" fontId="2" fillId="0" borderId="0" xfId="0" applyNumberFormat="1" applyFont="1"/>
    <xf numFmtId="0" fontId="2" fillId="4" borderId="1" xfId="0" applyFont="1" applyFill="1" applyBorder="1"/>
    <xf numFmtId="0" fontId="2" fillId="4" borderId="1" xfId="0" applyFont="1" applyFill="1" applyBorder="1" applyAlignment="1">
      <alignment horizontal="left"/>
    </xf>
    <xf numFmtId="0" fontId="16" fillId="0" borderId="1" xfId="0" applyFont="1" applyBorder="1"/>
    <xf numFmtId="0" fontId="16" fillId="2" borderId="0" xfId="0" applyFont="1" applyFill="1"/>
    <xf numFmtId="0" fontId="16" fillId="0" borderId="1" xfId="0" applyFont="1" applyBorder="1" applyAlignment="1">
      <alignment horizontal="left"/>
    </xf>
    <xf numFmtId="0" fontId="16" fillId="0" borderId="1" xfId="0" quotePrefix="1" applyFont="1" applyBorder="1"/>
    <xf numFmtId="14" fontId="16" fillId="0" borderId="1" xfId="0" applyNumberFormat="1" applyFont="1" applyBorder="1" applyAlignment="1">
      <alignment horizontal="right"/>
    </xf>
    <xf numFmtId="14" fontId="16" fillId="0" borderId="1" xfId="2" applyNumberFormat="1" applyFont="1" applyBorder="1"/>
    <xf numFmtId="14" fontId="16" fillId="0" borderId="1" xfId="0" applyNumberFormat="1" applyFont="1" applyBorder="1"/>
    <xf numFmtId="0" fontId="17" fillId="0" borderId="1" xfId="0" applyFont="1" applyBorder="1"/>
    <xf numFmtId="0" fontId="14" fillId="0" borderId="4" xfId="0" applyFont="1" applyBorder="1"/>
    <xf numFmtId="0" fontId="0" fillId="0" borderId="4" xfId="0" applyBorder="1"/>
    <xf numFmtId="164" fontId="8" fillId="0" borderId="3" xfId="0" applyNumberFormat="1" applyFont="1" applyBorder="1"/>
    <xf numFmtId="0" fontId="13" fillId="0" borderId="1" xfId="4" applyBorder="1"/>
    <xf numFmtId="0" fontId="0" fillId="0" borderId="4" xfId="0" applyBorder="1" applyAlignment="1">
      <alignment wrapText="1"/>
    </xf>
    <xf numFmtId="166" fontId="8" fillId="0" borderId="1" xfId="0" applyNumberFormat="1" applyFont="1" applyBorder="1"/>
    <xf numFmtId="0" fontId="8" fillId="0" borderId="1" xfId="0" applyFont="1" applyBorder="1"/>
    <xf numFmtId="166" fontId="8" fillId="0" borderId="2" xfId="0" applyNumberFormat="1" applyFont="1" applyBorder="1"/>
    <xf numFmtId="0" fontId="15" fillId="0" borderId="1" xfId="0" applyFont="1" applyBorder="1"/>
  </cellXfs>
  <cellStyles count="5">
    <cellStyle name="Currency" xfId="1" builtinId="4"/>
    <cellStyle name="Hyperlink" xfId="4" builtinId="8"/>
    <cellStyle name="Hyperlink 2" xfId="3" xr:uid="{6991A25F-0539-400C-B4A0-F08984E4F614}"/>
    <cellStyle name="Normal" xfId="0" builtinId="0"/>
    <cellStyle name="Percent" xfId="2" builtinId="5"/>
  </cellStyles>
  <dxfs count="10">
    <dxf>
      <fill>
        <patternFill>
          <bgColor rgb="FFFFB3B3"/>
        </patternFill>
      </fill>
    </dxf>
    <dxf>
      <fill>
        <patternFill>
          <bgColor rgb="FFFFB3B3"/>
        </patternFill>
      </fill>
    </dxf>
    <dxf>
      <fill>
        <patternFill>
          <bgColor rgb="FFFFB3B3"/>
        </patternFill>
      </fill>
    </dxf>
    <dxf>
      <fill>
        <patternFill>
          <bgColor rgb="FFFFB3B3"/>
        </patternFill>
      </fill>
    </dxf>
    <dxf>
      <fill>
        <patternFill>
          <bgColor rgb="FFFFB3B3"/>
        </patternFill>
      </fill>
    </dxf>
    <dxf>
      <fill>
        <patternFill>
          <bgColor rgb="FFFFB3B3"/>
        </patternFill>
      </fill>
    </dxf>
    <dxf>
      <fill>
        <patternFill>
          <bgColor rgb="FF58DDB1"/>
        </patternFill>
      </fill>
    </dxf>
    <dxf>
      <fill>
        <patternFill>
          <bgColor rgb="FFEEF6FF"/>
        </patternFill>
      </fill>
    </dxf>
    <dxf>
      <fill>
        <patternFill>
          <bgColor theme="8" tint="0.79998168889431442"/>
        </patternFill>
      </fill>
    </dxf>
    <dxf>
      <fill>
        <patternFill>
          <bgColor rgb="FFFFB3B3"/>
        </patternFill>
      </fill>
    </dxf>
  </dxfs>
  <tableStyles count="0" defaultTableStyle="TableStyleMedium2" defaultPivotStyle="PivotStyleLight16"/>
  <colors>
    <mruColors>
      <color rgb="FF58DDB1"/>
      <color rgb="FFEEF6FF"/>
      <color rgb="FF2432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chemeClr val="tx2"/>
                </a:solidFill>
              </a:rPr>
              <a:t>Budget Year vs. Actual LY</a:t>
            </a:r>
          </a:p>
        </c:rich>
      </c:tx>
      <c:layout>
        <c:manualLayout>
          <c:xMode val="edge"/>
          <c:yMode val="edge"/>
          <c:x val="0.3150438132601604"/>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4216702976901037E-2"/>
          <c:y val="0.19665703673132481"/>
          <c:w val="0.89228843948737147"/>
          <c:h val="0.70409509243235058"/>
        </c:manualLayout>
      </c:layout>
      <c:barChart>
        <c:barDir val="col"/>
        <c:grouping val="clustered"/>
        <c:varyColors val="0"/>
        <c:ser>
          <c:idx val="0"/>
          <c:order val="0"/>
          <c:tx>
            <c:strRef>
              <c:f>'Budget Writeback'!$E$13</c:f>
              <c:strCache>
                <c:ptCount val="1"/>
                <c:pt idx="0">
                  <c:v>Forecasted (2019)</c:v>
                </c:pt>
              </c:strCache>
            </c:strRef>
          </c:tx>
          <c:spPr>
            <a:solidFill>
              <a:srgbClr val="3366FF"/>
            </a:solidFill>
            <a:ln>
              <a:noFill/>
            </a:ln>
            <a:effectLst/>
          </c:spPr>
          <c:invertIfNegative val="0"/>
          <c:cat>
            <c:strRef>
              <c:f>('Budget Writeback'!$D$14:$D$15,'Budget Writeback'!$D$18,'Budget Writeback'!$D$20)</c:f>
              <c:strCache>
                <c:ptCount val="4"/>
                <c:pt idx="0">
                  <c:v>Revenue</c:v>
                </c:pt>
                <c:pt idx="1">
                  <c:v>COGS</c:v>
                </c:pt>
                <c:pt idx="2">
                  <c:v>Expenses</c:v>
                </c:pt>
                <c:pt idx="3">
                  <c:v>Other income/expenses</c:v>
                </c:pt>
              </c:strCache>
            </c:strRef>
          </c:cat>
          <c:val>
            <c:numRef>
              <c:f>('Budget Writeback'!$E$14:$E$15,'Budget Writeback'!$E$18,'Budget Writeback'!$E$20)</c:f>
              <c:numCache>
                <c:formatCode>_("$"* #,##0.00_);_("$"* \(#,##0.00\);_("$"* "-"??_);_(@_)</c:formatCode>
                <c:ptCount val="4"/>
                <c:pt idx="0">
                  <c:v>0</c:v>
                </c:pt>
                <c:pt idx="1">
                  <c:v>0</c:v>
                </c:pt>
                <c:pt idx="2">
                  <c:v>0</c:v>
                </c:pt>
                <c:pt idx="3">
                  <c:v>0</c:v>
                </c:pt>
              </c:numCache>
            </c:numRef>
          </c:val>
          <c:extLst>
            <c:ext xmlns:c16="http://schemas.microsoft.com/office/drawing/2014/chart" uri="{C3380CC4-5D6E-409C-BE32-E72D297353CC}">
              <c16:uniqueId val="{00000000-C2DF-4D50-972B-7E2FBE8524ED}"/>
            </c:ext>
          </c:extLst>
        </c:ser>
        <c:ser>
          <c:idx val="1"/>
          <c:order val="1"/>
          <c:tx>
            <c:strRef>
              <c:f>'Budget Writeback'!$F$13</c:f>
              <c:strCache>
                <c:ptCount val="1"/>
                <c:pt idx="0">
                  <c:v>Actual (2018)</c:v>
                </c:pt>
              </c:strCache>
            </c:strRef>
          </c:tx>
          <c:spPr>
            <a:solidFill>
              <a:srgbClr val="00B0F0"/>
            </a:solidFill>
            <a:ln>
              <a:noFill/>
            </a:ln>
            <a:effectLst/>
          </c:spPr>
          <c:invertIfNegative val="0"/>
          <c:cat>
            <c:strRef>
              <c:f>('Budget Writeback'!$D$14:$D$15,'Budget Writeback'!$D$18,'Budget Writeback'!$D$20)</c:f>
              <c:strCache>
                <c:ptCount val="4"/>
                <c:pt idx="0">
                  <c:v>Revenue</c:v>
                </c:pt>
                <c:pt idx="1">
                  <c:v>COGS</c:v>
                </c:pt>
                <c:pt idx="2">
                  <c:v>Expenses</c:v>
                </c:pt>
                <c:pt idx="3">
                  <c:v>Other income/expenses</c:v>
                </c:pt>
              </c:strCache>
            </c:strRef>
          </c:cat>
          <c:val>
            <c:numRef>
              <c:f>('Budget Writeback'!$F$14:$F$15,'Budget Writeback'!$F$18,'Budget Writeback'!$F$20)</c:f>
              <c:numCache>
                <c:formatCode>_("$"* #,##0.00_);_("$"* \(#,##0.00\);_("$"* "-"??_);_(@_)</c:formatCode>
                <c:ptCount val="4"/>
                <c:pt idx="0">
                  <c:v>30247317.530000001</c:v>
                </c:pt>
                <c:pt idx="1">
                  <c:v>18286336.870000001</c:v>
                </c:pt>
                <c:pt idx="2">
                  <c:v>4520868.99</c:v>
                </c:pt>
                <c:pt idx="3">
                  <c:v>334421.32</c:v>
                </c:pt>
              </c:numCache>
            </c:numRef>
          </c:val>
          <c:extLst>
            <c:ext xmlns:c16="http://schemas.microsoft.com/office/drawing/2014/chart" uri="{C3380CC4-5D6E-409C-BE32-E72D297353CC}">
              <c16:uniqueId val="{00000001-C2DF-4D50-972B-7E2FBE8524ED}"/>
            </c:ext>
          </c:extLst>
        </c:ser>
        <c:dLbls>
          <c:showLegendKey val="0"/>
          <c:showVal val="0"/>
          <c:showCatName val="0"/>
          <c:showSerName val="0"/>
          <c:showPercent val="0"/>
          <c:showBubbleSize val="0"/>
        </c:dLbls>
        <c:gapWidth val="219"/>
        <c:overlap val="-27"/>
        <c:axId val="356871535"/>
        <c:axId val="356856559"/>
      </c:barChart>
      <c:catAx>
        <c:axId val="356871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356856559"/>
        <c:crosses val="autoZero"/>
        <c:auto val="1"/>
        <c:lblAlgn val="ctr"/>
        <c:lblOffset val="100"/>
        <c:noMultiLvlLbl val="0"/>
      </c:catAx>
      <c:valAx>
        <c:axId val="356856559"/>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6871535"/>
        <c:crosses val="autoZero"/>
        <c:crossBetween val="between"/>
      </c:valAx>
      <c:spPr>
        <a:noFill/>
        <a:ln>
          <a:noFill/>
        </a:ln>
        <a:effectLst/>
      </c:spPr>
    </c:plotArea>
    <c:legend>
      <c:legendPos val="b"/>
      <c:layout>
        <c:manualLayout>
          <c:xMode val="edge"/>
          <c:yMode val="edge"/>
          <c:x val="0.65912205469826912"/>
          <c:y val="3.7143934434685846E-2"/>
          <c:w val="0.33207204289828957"/>
          <c:h val="9.6154519146645134E-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581748</xdr:colOff>
      <xdr:row>10</xdr:row>
      <xdr:rowOff>11689</xdr:rowOff>
    </xdr:from>
    <xdr:to>
      <xdr:col>12</xdr:col>
      <xdr:colOff>609600</xdr:colOff>
      <xdr:row>21</xdr:row>
      <xdr:rowOff>28575</xdr:rowOff>
    </xdr:to>
    <xdr:graphicFrame macro="">
      <xdr:nvGraphicFramePr>
        <xdr:cNvPr id="2" name="Chart 1">
          <a:extLst>
            <a:ext uri="{FF2B5EF4-FFF2-40B4-BE49-F238E27FC236}">
              <a16:creationId xmlns:a16="http://schemas.microsoft.com/office/drawing/2014/main" id="{9CD8B013-137B-48A3-B126-67C46D6DD1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9525</xdr:colOff>
      <xdr:row>5</xdr:row>
      <xdr:rowOff>28575</xdr:rowOff>
    </xdr:from>
    <xdr:to>
      <xdr:col>12</xdr:col>
      <xdr:colOff>712135</xdr:colOff>
      <xdr:row>7</xdr:row>
      <xdr:rowOff>152857</xdr:rowOff>
    </xdr:to>
    <xdr:pic>
      <xdr:nvPicPr>
        <xdr:cNvPr id="3" name="Picture 2">
          <a:extLst>
            <a:ext uri="{FF2B5EF4-FFF2-40B4-BE49-F238E27FC236}">
              <a16:creationId xmlns:a16="http://schemas.microsoft.com/office/drawing/2014/main" id="{DBC9A20E-7050-44C2-8192-B27D85EEC0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49000" y="28575"/>
          <a:ext cx="2045635" cy="5243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9525</xdr:colOff>
      <xdr:row>0</xdr:row>
      <xdr:rowOff>38100</xdr:rowOff>
    </xdr:from>
    <xdr:to>
      <xdr:col>10</xdr:col>
      <xdr:colOff>607360</xdr:colOff>
      <xdr:row>2</xdr:row>
      <xdr:rowOff>67132</xdr:rowOff>
    </xdr:to>
    <xdr:pic>
      <xdr:nvPicPr>
        <xdr:cNvPr id="3" name="Picture 2">
          <a:extLst>
            <a:ext uri="{FF2B5EF4-FFF2-40B4-BE49-F238E27FC236}">
              <a16:creationId xmlns:a16="http://schemas.microsoft.com/office/drawing/2014/main" id="{83E52BC2-8695-40B4-A333-5C86813792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58550" y="38100"/>
          <a:ext cx="2045635" cy="524332"/>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14</v>
  </rv>
</rvData>
</file>

<file path=xl/richData/rdrichvaluestructure.xml><?xml version="1.0" encoding="utf-8"?>
<rvStructures xmlns="http://schemas.microsoft.com/office/spreadsheetml/2017/richdata" count="1">
  <s t="_error">
    <k n="errorType" t="i"/>
  </s>
</rvStructures>
</file>

<file path=xl/theme/theme1.xml><?xml version="1.0" encoding="utf-8"?>
<a:theme xmlns:a="http://schemas.openxmlformats.org/drawingml/2006/main" name="VelixoTheme">
  <a:themeElements>
    <a:clrScheme name="Velixo">
      <a:dk1>
        <a:sysClr val="windowText" lastClr="000000"/>
      </a:dk1>
      <a:lt1>
        <a:sysClr val="window" lastClr="FFFFFF"/>
      </a:lt1>
      <a:dk2>
        <a:srgbClr val="243261"/>
      </a:dk2>
      <a:lt2>
        <a:srgbClr val="EEF6FF"/>
      </a:lt2>
      <a:accent1>
        <a:srgbClr val="3769FF"/>
      </a:accent1>
      <a:accent2>
        <a:srgbClr val="FFD22D"/>
      </a:accent2>
      <a:accent3>
        <a:srgbClr val="606D9B"/>
      </a:accent3>
      <a:accent4>
        <a:srgbClr val="F56354"/>
      </a:accent4>
      <a:accent5>
        <a:srgbClr val="DBEAFE"/>
      </a:accent5>
      <a:accent6>
        <a:srgbClr val="66CC28"/>
      </a:accent6>
      <a:hlink>
        <a:srgbClr val="3769FF"/>
      </a:hlink>
      <a:folHlink>
        <a:srgbClr val="DBEAFE"/>
      </a:folHlink>
    </a:clrScheme>
    <a:fontScheme name="Velixo Aptos">
      <a:majorFont>
        <a:latin typeface="Aptos"/>
        <a:ea typeface=""/>
        <a:cs typeface=""/>
      </a:majorFont>
      <a:minorFont>
        <a:latin typeface="Apto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6">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8E8D7E0-E9FB-4D50-8375-EFB6BAC85D5A}">
  <we:reference id="wa200002311" version="1.2024.9.188" store="en-US" storeType="OMEX"/>
  <we:alternateReferences>
    <we:reference id="WA200002311" version="1.2024.9.188" store="" storeType="OMEX"/>
  </we:alternateReferences>
  <we:properties>
    <we:property name="Office.DisableTrustUX" value="true"/>
    <we:property name="Office.ForceRefreshCustomFunctionSourceCache" value="true"/>
    <we:property name="Office.ForceRefreshCustomFunctionsCache" value="true"/>
    <we:property name="persist:connectionCollectionReducer" value="&quot;{\&quot;2d57c7e0-a097-4257-9963-957b29a04f1c\&quot;:\&quot;{\\\&quot;type\\\&quot;:\\\&quot;acumatica\\\&quot;,\\\&quot;name\\\&quot;:\\\&quot;Acumatica\\\&quot;,\\\&quot;uuid\\\&quot;:\\\&quot;2d57c7e0-a097-4257-9963-957b29a04f1c\\\&quot;,\\\&quot;shouldRememberCredentials\\\&quot;:false,\\\&quot;uri\\\&quot;:\\\&quot;https://demo.velixo.com/\\\&quot;,\\\&quot;tenant\\\&quot;:\\\&quot;Company\\\&quot;,\\\&quot;lastModifiedOn\\\&quot;:1762500227820,\\\&quot;isMultiTenant\\\&quot;:true}\&quot;,\&quot;_persist\&quot;:\&quot;{\\\&quot;version\\\&quot;:3,\\\&quot;rehydrated\\\&quot;:true}\&quot;}&quot;"/>
    <we:property name="persist:connectionDatabasesReducer" value="&quot;{\&quot;Acumatica\&quot;:\&quot;[\\\&quot;velixo-cache-database-Acumatica-Account-da433e9e7efc19c4a857e073c5d2203b-76bfc99b9219024b4a9b328ce383c2ee\\\&quot;,\\\&quot;velixo-cache-database-Acumatica-AccountClass-da433e9e7efc19c4a857e073c5d2203b-0e42c5ed9b20be3bd0a390960cc27ee2\\\&quot;,\\\&quot;velixo-cache-database-Acumatica-FinPeriodV2-da433e9e7efc19c4a857e073c5d2203b-9a1e5b00ffcbb6886aa32144b53aed34\\\&quot;,\\\&quot;velixo-cache-database-Acumatica-Ledger-da433e9e7efc19c4a857e073c5d2203b-ba26e8aa1280dc714776bf5daa4f2735\\\&quot;,\\\&quot;velixo-cache-database-Acumatica-Branch-da433e9e7efc19c4a857e073c5d2203b-655a1f699cdfe45e6784d227c9dba2c1\\\&quot;,\\\&quot;velixo-cache-database-Acumatica-Subaccount-da433e9e7efc19c4a857e073c5d2203b-b4b67c18f4e43fedbe7b3a97ca0dd935\\\&quot;,\\\&quot;velixo-cache-database-acumatica-gl-history-with-rollups-da433e9e7efc19c4a857e073c5d2203b-d5762af13ed26852de1c1ac41119c4e0\\\&quot;]\&quot;,\&quot;_persist\&quot;:\&quot;{\\\&quot;version\\\&quot;:-1,\\\&quot;rehydrated\\\&quot;:true}\&quot;}&quot;"/>
    <we:property name="persist:genericInquiriesOptionsReducer" value="&quot;{\&quot;_persist\&quot;:\&quot;{\\\&quot;version\\\&quot;:1,\\\&quot;rehydrated\\\&quot;:true}\&quot;}&quot;"/>
    <we:property name="persist:globalObjectFiltersReducer" value="&quot;{\&quot;_persist\&quot;:\&quot;{\\\&quot;version\\\&quot;:0,\\\&quot;rehydrated\\\&quot;:true}\&quot;}&quot;"/>
    <we:property name="persist:granularBalanceLoadingReducer" value="&quot;{\&quot;_persist\&quot;:\&quot;{\\\&quot;version\\\&quot;:0,\\\&quot;rehydrated\\\&quot;:true}\&quot;}&quot;"/>
    <we:property name="persist:lastRefreshReducer" value="&quot;{\&quot;lastRefreshedOn\&quot;:\&quot;1763544489329\&quot;,\&quot;lastRefreshedBy\&quot;:\&quot;\\\&quot;atalle@velixo.com\\\&quot;\&quot;,\&quot;_persist\&quot;:\&quot;{\\\&quot;version\\\&quot;:-1,\\\&quot;rehydrated\\\&quot;:true}\&quot;}&quot;"/>
    <we:property name="persist:nxOnlyWorkbookOptionsReducer" value="&quot;{\&quot;asyncDataRetrievalForIntacct\&quot;:\&quot;\\\&quot;synchronous\\\&quot;\&quot;,\&quot;numberOfSdkFunctionsPerIntacctRequest\&quot;:\&quot;16\&quot;,\&quot;numberOfConcurrentIntacctRestApiRequests\&quot;:\&quot;8\&quot;,\&quot;numberOfConcurrentBusinessCentralErpDataRequests\&quot;:\&quot;4\&quot;,\&quot;globalConcurrencyLimit\&quot;:\&quot;4096\&quot;,\&quot;shouldOnlyLoadBalancesForAccountsSpecifiedInTheWorkbook\&quot;:\&quot;false\&quot;,\&quot;shouldUseDetailedDrilldown\&quot;:\&quot;false\&quot;,\&quot;writebackProcessingOrder\&quot;:\&quot;\\\&quot;over-then-down\\\&quot;\&quot;,\&quot;documentColumnValueForDetailedDrilldown\&quot;:\&quot;\\\&quot;bill-invoice-adjustment-number\\\&quot;\&quot;,\&quot;shouldRefreshPrecedentWorksheets\&quot;:\&quot;true\&quot;,\&quot;velixoRangeUnionType\&quot;:\&quot;\\\&quot;comma-or-semicolon\\\&quot;\&quot;,\&quot;velixoRangeDelimiterType\&quot;:\&quot;\\\&quot;colon\\\&quot;\&quot;,\&quot;_persist\&quot;:\&quot;{\\\&quot;version\\\&quot;:1,\\\&quot;rehydrated\\\&quot;:true}\&quot;}&quot;"/>
    <we:property name="persist:snapshotReducer" value="&quot;{\&quot;_persist\&quot;:\&quot;{\\\&quot;version\\\&quot;:-1,\\\&quot;rehydrated\\\&quot;:true}\&quot;}&quot;"/>
    <we:property name="persist:workbookIdentityReducer" value="&quot;{\&quot;workbookId\&quot;:\&quot;\\\&quot;cc8d389d-b8bd-4147-a263-6a44a022503d\\\&quot;\&quot;,\&quot;_persist\&quot;:\&quot;{\\\&quot;version\\\&quot;:-1,\\\&quot;rehydrated\\\&quot;:true}\&quot;}&quot;"/>
    <we:property name="persist:workbookOptionsReducer" value="&quot;{\&quot;shouldIgnoreEntityDoesNotExistError\&quot;:\&quot;{\\\&quot;value\\\&quot;:false}\&quot;,\&quot;shouldRefreshDataOnOpen\&quot;:\&quot;{\\\&quot;value\\\&quot;:false}\&quot;,\&quot;shouldRefreshExternalDataOnRefresh\&quot;:\&quot;{\\\&quot;value\\\&quot;:false}\&quot;,\&quot;isAccountBalanceSignReversed\&quot;:\&quot;{\\\&quot;value\\\&quot;:false}\&quot;,\&quot;blankRangesProcessingMode\&quot;:\&quot;{\\\&quot;value\\\&quot;:\\\&quot;keep-all-blanks\\\&quot;}\&quot;,\&quot;shouldDrilldownToSeparateWorkbook\&quot;:\&quot;{\\\&quot;value\\\&quot;:false}\&quot;,\&quot;_persist\&quot;:\&quot;{\\\&quot;version\\\&quot;:1,\\\&quot;rehydrated\\\&quot;:true}\&quot;}&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COLLATE</we:customFunctionIds>
        <we:customFunctionIds>CONNECTIONINFO</we:customFunctionIds>
        <we:customFunctionIds>EXPANDCONNECTIONRANGE</we:customFunctionIds>
        <we:customFunctionIds>VXTEXTSPLIT</we:customFunctionIds>
        <we:customFunctionIds>UNIQUEBYPATTERN</we:customFunctionIds>
        <we:customFunctionIds>VELIXOVERSION</we:customFunctionIds>
        <we:customFunctionIds>TOTABLE</we:customFunctionIds>
        <we:customFunctionIds>TODAYNV</we:customFunctionIds>
        <we:customFunctionIds>WORKBOOKLASTREFRESHBY</we:customFunctionIds>
        <we:customFunctionIds>WORKBOOKLASTREFRESHDATE</we:customFunctionIds>
        <we:customFunctionIds>WRITEBACKCOMMIT</we:customFunctionIds>
        <we:customFunctionIds>ACCOUNTNAME</we:customFunctionIds>
        <we:customFunctionIds>ACCOUNTBEGINNINGBALANCE</we:customFunctionIds>
        <we:customFunctionIds>ACCOUNTENDINGBALANCE</we:customFunctionIds>
        <we:customFunctionIds>ACCOUNTTURNOVER</we:customFunctionIds>
        <we:customFunctionIds>ACCOUNTTOTALDEBITS</we:customFunctionIds>
        <we:customFunctionIds>ACCOUNTTOTALCREDITS</we:customFunctionIds>
        <we:customFunctionIds>FINANCIALPERIOD</we:customFunctionIds>
        <we:customFunctionIds>FINANCIALPERIODBYDATE</we:customFunctionIds>
        <we:customFunctionIds>FINANCIALPERIODSTARTDATE</we:customFunctionIds>
        <we:customFunctionIds>FINANCIALPERIODENDDATE</we:customFunctionIds>
        <we:customFunctionIds>FINANCIALPERIODLIST</we:customFunctionIds>
        <we:customFunctionIds>FINANCIALPERIODOFFSET</we:customFunctionIds>
        <we:customFunctionIds>ACU.QUERY</we:customFunctionIds>
        <we:customFunctionIds>ACU.QUERYFILTER</we:customFunctionIds>
        <we:customFunctionIds>ACU.EXPANDOBJECTRANGE</we:customFunctionIds>
        <we:customFunctionIds>ACU.OBJECTDEFINITION</we:customFunctionIds>
        <we:customFunctionIds>GI</we:customFunctionIds>
        <we:customFunctionIds>GIFILTER</we:customFunctionIds>
        <we:customFunctionIds>GILOOKUP</we:customFunctionIds>
        <we:customFunctionIds>GILOOKUPF</we:customFunctionIds>
        <we:customFunctionIds>EXPANDACCOUNTRANGE</we:customFunctionIds>
        <we:customFunctionIds>EXPANDACCOUNTCLASSRANGE</we:customFunctionIds>
        <we:customFunctionIds>EXPANDACCOUNTGROUPRANGE</we:customFunctionIds>
        <we:customFunctionIds>EXPANDBRANCHRANGE</we:customFunctionIds>
        <we:customFunctionIds>EXPANDCOMPANYRANGE</we:customFunctionIds>
        <we:customFunctionIds>EXPANDCOSTCODERANGE</we:customFunctionIds>
        <we:customFunctionIds>EXPANDINVENTORYITEMRANGE</we:customFunctionIds>
        <we:customFunctionIds>ACU.EXPANDLEDGERRANGE</we:customFunctionIds>
        <we:customFunctionIds>EXPANDPROJECTHISTORY</we:customFunctionIds>
        <we:customFunctionIds>EXPANDPROJECTRANGE</we:customFunctionIds>
        <we:customFunctionIds>ACU.EXPANDPROJECTTASKRANGE</we:customFunctionIds>
        <we:customFunctionIds>EXPANDSEGMENTVALUERANGE</we:customFunctionIds>
        <we:customFunctionIds>EXPANDSUBACCOUNTRANGE</we:customFunctionIds>
        <we:customFunctionIds>ACCOUNTSWITHHISTORY</we:customFunctionIds>
        <we:customFunctionIds>ACCOUNTSANDSUBACCOUNTSWITHHISTORY</we:customFunctionIds>
        <we:customFunctionIds>SUBACCOUNTNAME</we:customFunctionIds>
        <we:customFunctionIds>ACCOUNTCLASS</we:customFunctionIds>
        <we:customFunctionIds>BRANCHNAME</we:customFunctionIds>
        <we:customFunctionIds>COMPANYNAME</we:customFunctionIds>
        <we:customFunctionIds>ACCOUNTTYPE</we:customFunctionIds>
        <we:customFunctionIds>ACCOUNTCLASSNAME</we:customFunctionIds>
        <we:customFunctionIds>ACCOUNTCLASSLIST</we:customFunctionIds>
        <we:customFunctionIds>BRANCHLIST</we:customFunctionIds>
        <we:customFunctionIds>ACCOUNTCONSOLIST</we:customFunctionIds>
        <we:customFunctionIds>ACCOUNTGROUPDESCRIPTION</we:customFunctionIds>
        <we:customFunctionIds>COSTCODEDESCRIPTION</we:customFunctionIds>
        <we:customFunctionIds>INVENTORYITEMDESCRIPTION</we:customFunctionIds>
        <we:customFunctionIds>PROJECTDESCRIPTION</we:customFunctionIds>
        <we:customFunctionIds>PROJECTSTARTDATE</we:customFunctionIds>
        <we:customFunctionIds>PROJECTENDDATE</we:customFunctionIds>
        <we:customFunctionIds>PROJECTTASKDESCRIPTION</we:customFunctionIds>
        <we:customFunctionIds>PROJECTTASKSTARTDATE</we:customFunctionIds>
        <we:customFunctionIds>PROJECTTASKENDDATE</we:customFunctionIds>
        <we:customFunctionIds>PROJECTTASKPLANNEDSTARTDATE</we:customFunctionIds>
        <we:customFunctionIds>PROJECTTASKPLANNEDENDDATE</we:customFunctionIds>
        <we:customFunctionIds>PROJECTBEGINNINGAMOUNT</we:customFunctionIds>
        <we:customFunctionIds>PROJECTBEGINNINGQUANTITY</we:customFunctionIds>
        <we:customFunctionIds>PROJECTENDINGAMOUNT</we:customFunctionIds>
        <we:customFunctionIds>PROJECTENDINGQUANTITY</we:customFunctionIds>
        <we:customFunctionIds>PROJECTTURNOVERAMOUNT</we:customFunctionIds>
        <we:customFunctionIds>PROJECTTURNOVERQUANTITY</we:customFunctionIds>
        <we:customFunctionIds>PROJECTBUDGETAMOUNT</we:customFunctionIds>
        <we:customFunctionIds>PROJECTBUDGETQUANTITY</we:customFunctionIds>
        <we:customFunctionIds>PROJECTREVISEDBUDGETAMOUNT</we:customFunctionIds>
        <we:customFunctionIds>PROJECTREVISEDBUDGETQUANTITY</we:customFunctionIds>
        <we:customFunctionIds>PROJECTCHANGEORDERAMOUNT</we:customFunctionIds>
        <we:customFunctionIds>PROJECTCHANGEORDERQUANTITY</we:customFunctionIds>
        <we:customFunctionIds>PROJECTCOMMITTEDCHANGEORDERAMOUNT</we:customFunctionIds>
        <we:customFunctionIds>PROJECTCOMMITTEDCHANGEORDERQUANTITY</we:customFunctionIds>
        <we:customFunctionIds>PROJECTCOMMITTEDAMOUNT</we:customFunctionIds>
        <we:customFunctionIds>PROJECTCOMMITTEDQUANTITY</we:customFunctionIds>
        <we:customFunctionIds>PROJECTCOMMITTEDINVOICEDAMOUNT</we:customFunctionIds>
        <we:customFunctionIds>PROJECTCOMMITTEDINVOICEDQUANTITY</we:customFunctionIds>
        <we:customFunctionIds>PROJECTCOMMITTEDOPENAMOUNT</we:customFunctionIds>
        <we:customFunctionIds>PROJECTCOMMITTEDOPENQUANTITY</we:customFunctionIds>
        <we:customFunctionIds>PROJECTCOMMITTEDRECEIVEDQUANTITY</we:customFunctionIds>
        <we:customFunctionIds>PROJECTREVISEDCOMMITTEDAMOUNT</we:customFunctionIds>
        <we:customFunctionIds>PROJECTREVISEDCOMMITTEDQUANTITY</we:customFunctionIds>
        <we:customFunctionIds>PROJECTCOSTATCOMPLETION</we:customFunctionIds>
        <we:customFunctionIds>PROJECTCOSTTOCOMPLETE</we:customFunctionIds>
        <we:customFunctionIds>PROJECTPENDINGINVOICEAMOUNT</we:customFunctionIds>
        <we:customFunctionIds>PROJECTFORECASTAMOUNT</we:customFunctionIds>
        <we:customFunctionIds>PROJECTFORECASTQUANTITY</we:customFunctionIds>
        <we:customFunctionIds>PROJECTFORECASTREVISEDAMOUNT</we:customFunctionIds>
        <we:customFunctionIds>PROJECTFORECASTREVISEDQUANTITY</we:customFunctionIds>
        <we:customFunctionIds>SEGMENTDESCRIPTION</we:customFunctionIds>
        <we:customFunctionIds>WRITEBACKBUDGET</we:customFunctionIds>
        <we:customFunctionIds>WRITEBACKPROJECTFORECAST</we:customFunctionIds>
        <we:customFunctionIds>WRITEBACK</we:customFunctionIds>
        <we:customFunctionIds>WRITEBACKREFRESHDATA</we:customFunctionIds>
        <we:customFunctionIds>WRITEBACKARGUMENTS</we:customFunctionIds>
        <we:customFunctionIds>GETATTACHMENTS</we:customFunctionIds>
        <we:customFunctionIds>WRITEBACKJOURNAL</we:customFunctionIds>
        <we:customFunctionIds>WRITEBACKPROJECTUPDATEBUDGET</we:customFunctionIds>
        <we:customFunctionIds>BC.QUERY</we:customFunctionIds>
        <we:customFunctionIds>BC.OBJECTDEFINITION</we:customFunctionIds>
        <we:customFunctionIds>BC.EXPANDOBJECTRANGE</we:customFunctionIds>
        <we:customFunctionIds>BC.EXPANDACCOUNTRANGE</we:customFunctionIds>
        <we:customFunctionIds>BC.TURNOVER</we:customFunctionIds>
        <we:customFunctionIds>BC.BUDGETTURNOVER</we:customFunctionIds>
        <we:customFunctionIds>BC.ACCOUNTSUBCATEGORY</we:customFunctionIds>
        <we:customFunctionIds>BC.ACCOUNTCATEGORY</we:customFunctionIds>
        <we:customFunctionIds>BC.ACCOUNTNAME</we:customFunctionIds>
        <we:customFunctionIds>BC.CLOSINGBALANCE</we:customFunctionIds>
        <we:customFunctionIds>BC.OPENINGBALANCE</we:customFunctionIds>
        <we:customFunctionIds>BC.WRITEBACKJOURNAL</we:customFunctionIds>
        <we:customFunctionIds>BC.EXPANDBUDGETRANGE</we:customFunctionIds>
        <we:customFunctionIds>BC.BUDGETDIMENSIONS</we:customFunctionIds>
        <we:customFunctionIds>BC.BUDGETDESCRIPTION</we:customFunctionIds>
        <we:customFunctionIds>BC.CREDITS</we:customFunctionIds>
        <we:customFunctionIds>BC.DEBITS</we:customFunctionIds>
        <we:customFunctionIds>BC.QUERYFILTER</we:customFunctionIds>
        <we:customFunctionIds>BC.WRITEBACKBUDGET</we:customFunctionIds>
        <we:customFunctionIds>BC.EXPANDDIMENSIONRANGE</we:customFunctionIds>
        <we:customFunctionIds>BC.EXPANDDIMENSIONVALUERANGE</we:customFunctionIds>
        <we:customFunctionIds>BC.DIMENSIONVALUENAME</we:customFunctionIds>
        <we:customFunctionIds>BC.DIMENSIONNAME</we:customFunctionIds>
        <we:customFunctionIds>SI.EXPANDACCOUNTSINGROUP</we:customFunctionIds>
        <we:customFunctionIds>SI.EXPANDBUDGETRANGE</we:customFunctionIds>
        <we:customFunctionIds>SI.EXPANDCOSTTYPERANGE</we:customFunctionIds>
        <we:customFunctionIds>SI.EXPANDPERIODRANGE</we:customFunctionIds>
        <we:customFunctionIds>SI.EXPANDPROJECTESTIMATERANGE</we:customFunctionIds>
        <we:customFunctionIds>SI.EXPANDTASKRANGE</we:customFunctionIds>
        <we:customFunctionIds>SI.EXPANDTAXDETAILSRANGE</we:customFunctionIds>
        <we:customFunctionIds>SI.EXPANDGLHISTORY</we:customFunctionIds>
        <we:customFunctionIds>SI.EXPANDUDDVALUERANGE</we:customFunctionIds>
        <we:customFunctionIds>SI.DEBITS</we:customFunctionIds>
        <we:customFunctionIds>SI.CREDITS</we:customFunctionIds>
        <we:customFunctionIds>SI.ADJDEBITS</we:customFunctionIds>
        <we:customFunctionIds>SI.ADJCREDITS</we:customFunctionIds>
        <we:customFunctionIds>SI.EXPANDACCOUNTRANGE</we:customFunctionIds>
        <we:customFunctionIds>SI.EXPANDACCOUNTGROUPRANGE</we:customFunctionIds>
        <we:customFunctionIds>SI.OPENINGBALANCE</we:customFunctionIds>
        <we:customFunctionIds>SI.CLOSINGBALANCE</we:customFunctionIds>
        <we:customFunctionIds>SI.TURNOVER</we:customFunctionIds>
        <we:customFunctionIds>SI.BUDGETTURNOVER</we:customFunctionIds>
        <we:customFunctionIds>SI.QUERY</we:customFunctionIds>
        <we:customFunctionIds>SI.QUERYFILTER</we:customFunctionIds>
        <we:customFunctionIds>SI.QUERYLOOKUP</we:customFunctionIds>
        <we:customFunctionIds>SI.OBJECTDEFINITION</we:customFunctionIds>
        <we:customFunctionIds>SI.WRITEBACKJOURNAL</we:customFunctionIds>
        <we:customFunctionIds>SI.TAXRATE</we:customFunctionIds>
        <we:customFunctionIds>SI.WRITEBACKPROJECTESTIMATE</we:customFunctionIds>
        <we:customFunctionIds>SI.WRITEBACKBUDGET</we:customFunctionIds>
        <we:customFunctionIds>SI.WRITEBACK</we:customFunctionIds>
        <we:customFunctionIds>SI.WRITEBACKWIP</we:customFunctionIds>
        <we:customFunctionIds>SI.PROJECTESTIMATEAMOUNT</we:customFunctionIds>
        <we:customFunctionIds>SI.PROJECTESTIMATEQUANTITY</we:customFunctionIds>
        <we:customFunctionIds>SI.DIMENSIONS</we:customFunctionIds>
        <we:customFunctionIds>SI.UDDVALUEID</we:customFunctionIds>
        <we:customFunctionIds>SI.EXPANDPROJECTRANGE</we:customFunctionIds>
        <we:customFunctionIds>SI.TRANSACTIONDRILLDOWN</we:customFunctionIds>
        <we:customFunctionIds>SI.BUDGETABLEPERIODBYDATE</we:customFunctionIds>
        <we:customFunctionIds>SI.TASKNAME</we:customFunctionIds>
        <we:customFunctionIds>SI.COSTTYPENAME</we:customFunctionIds>
        <we:customFunctionIds>SI.GETATTACHMENTS</we:customFunctionIds>
        <we:customFunctionIds>SI.GETATTACHMENTSBYID</we:customFunctionIds>
        <we:customFunctionIds>WRITEBACKPROJECTCOSTPROJECTION</we:customFunctionIds>
        <we:customFunctionIds>SI.XQUERY</we:customFunctionIds>
        <we:customFunctionIds>SI.XQUERYFILTER</we:customFunctionIds>
        <we:customFunctionIds>SI.XQUERYLOOKUP</we:customFunctionIds>
        <we:customFunctionIds>SI.XEXPANDOBJECTRANGE</we:customFunctionIds>
        <we:customFunctionIds>SI.XOBJECTDEFINITION</we:customFunctionIds>
        <we:customFunctionIds>SI.ACCOUNTNAME</we:customFunctionIds>
        <we:customFunctionIds>SI.CLASSNAME</we:customFunctionIds>
        <we:customFunctionIds>SI.CUSTOMERNAME</we:customFunctionIds>
        <we:customFunctionIds>SI.DEPARTMENTNAME</we:customFunctionIds>
        <we:customFunctionIds>SI.EMPLOYEENAME</we:customFunctionIds>
        <we:customFunctionIds>SI.ITEMNAME</we:customFunctionIds>
        <we:customFunctionIds>SI.LOCATIONNAME</we:customFunctionIds>
        <we:customFunctionIds>SI.PROJECTNAME</we:customFunctionIds>
        <we:customFunctionIds>SI.VENDORNAME</we:customFunctionIds>
        <we:customFunctionIds>SI.WAREHOUSENAME</we:customFunctionIds>
        <we:customFunctionIds>SI.PROJECTESTIMATEDESCRIPTION</we:customFunctionIds>
        <we:customFunctionIds>SI.PROJECTSTATUS</we:customFunctionIds>
        <we:customFunctionIds>SI.PROJECTSTARTDATE</we:customFunctionIds>
        <we:customFunctionIds>SI.PROJECTENDDATE</we:customFunctionIds>
        <we:customFunctionIds>SI.PERIODSTARTDATE</we:customFunctionIds>
        <we:customFunctionIds>SI.PERIODENDDATE</we:customFunctionIds>
        <we:customFunctionIds>SI.USERBOOKDESCRIPTION</we:customFunctionIds>
        <we:customFunctionIds>SI.CONSOLIDATIONBOOKDESCRIPTION</we:customFunctionIds>
        <we:customFunctionIds>SI.EXPANDSTANDARDCOSTTYPERANGE</we:customFunctionIds>
        <we:customFunctionIds>SI.EXPANDCLASSRANGE</we:customFunctionIds>
        <we:customFunctionIds>SI.EXPANDCUSTOMERRANGE</we:customFunctionIds>
        <we:customFunctionIds>SI.EXPANDDEPARTMENTRANGE</we:customFunctionIds>
        <we:customFunctionIds>SI.EXPANDEMPLOYEERANGE</we:customFunctionIds>
        <we:customFunctionIds>SI.EXPANDITEMRANGE</we:customFunctionIds>
        <we:customFunctionIds>SI.EXPANDLOCATIONRANGE</we:customFunctionIds>
        <we:customFunctionIds>SI.EXPANDVENDORRANGE</we:customFunctionIds>
        <we:customFunctionIds>SI.EXPANDWAREHOUSERANGE</we:customFunctionIds>
        <we:customFunctionIds>SI.EXPANDUSERBOOKRANGE</we:customFunctionIds>
        <we:customFunctionIds>SI.EXPANDCONSOLIDATIONBOOKRANGE</we:customFunctionIds>
        <we:customFunctionIds>SI.EXPANDTAXSOLUTIONRANGE</we:customFunctionIds>
        <we:customFunctionIds>SI.EXPANDOBJECTRANGE</we:customFunctionIds>
        <we:customFunctionIds>SI.EXPANDPROJECTESTIMATETYPERANGE</we:customFunctionIds>
        <we:customFunctionIds>SI.EXPANDSTANDARDTASKRANGE</we:customFunctionIds>
        <we:customFunctionIds>SI.EXPANDCLASSESINGROUP</we:customFunctionIds>
        <we:customFunctionIds>SI.EXPANDCONTRACTSINGROUP</we:customFunctionIds>
        <we:customFunctionIds>SI.EXPANDCUSTOMERSINGROUP</we:customFunctionIds>
        <we:customFunctionIds>SI.EXPANDDEPARTMENTSINGROUP</we:customFunctionIds>
        <we:customFunctionIds>SI.EXPANDEMPLOYEESINGROUP</we:customFunctionIds>
        <we:customFunctionIds>SI.EXPANDITEMSINGROUP</we:customFunctionIds>
        <we:customFunctionIds>SI.EXPANDLOCATIONSINGROUP</we:customFunctionIds>
        <we:customFunctionIds>SI.EXPANDPROJECTSINGROUP</we:customFunctionIds>
        <we:customFunctionIds>SI.EXPANDVENDORSINGROUP</we:customFunctionIds>
        <we:customFunctionIds>SI.EXPANDWAREHOUSESINGROUP</we:customFunctionIds>
        <we:customFunctionIds>STACK.EXPANDCOSTTYPERANGE</we:customFunctionIds>
        <we:customFunctionIds>STACK.EXPANDLABELRANGE</we:customFunctionIds>
        <we:customFunctionIds>STACK.EXPANDLABELVALUERANGE</we:customFunctionIds>
        <we:customFunctionIds>STACK.EXPANDPLANRANGE</we:customFunctionIds>
        <we:customFunctionIds>STACK.EXPANDPROJECTRANGE</we:customFunctionIds>
        <we:customFunctionIds>STACK.EXPANDPROJECTSTATUSRANGE</we:customFunctionIds>
        <we:customFunctionIds>STACK.EXPANDTAGRANGE</we:customFunctionIds>
        <we:customFunctionIds>STACK.EXPANDTAGVALUERANGE</we:customFunctionIds>
        <we:customFunctionIds>STACK.EXPANDTAKEOFFRANGE</we:customFunctionIds>
        <we:customFunctionIds>STACK.EXPANDUNITRANGE</we:customFunctionIds>
        <we:customFunctionIds>STACK.ITEMCOSTREPORT</we:customFunctionIds>
        <we:customFunctionIds>STACK.PROJECTBIDDATE</we:customFunctionIds>
        <we:customFunctionIds>STACK.PROJECTCREATIONDATE</we:customFunctionIds>
        <we:customFunctionIds>STACK.PROJECTNOTES</we:customFunctionIds>
        <we:customFunctionIds>STACK.PROJECTSTATUS</we:customFunctionIds>
        <we:customFunctionIds>STACK.TAKEOFFDESCRIPTION</we:customFunctionIds>
        <we:customFunctionIds>STACK.TAKEOFFPRIMARYUNIT</we:customFunctionIds>
        <we:customFunctionIds>STACK.TAKEOFFQUANTITY</we:customFunctionIds>
        <we:customFunctionIds>STACK.TAKEOFFREPORT</we:customFunctionIds>
      </we:customFunctionIdList>
    </a:ext>
    <a:ext xmlns:a="http://schemas.openxmlformats.org/drawingml/2006/main" uri="{0858819E-0033-43BF-8937-05EC82904868}">
      <we:backgroundApp state="1" runtimeId="VelixoReportsAddin.Url"/>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helpacumatica.velixo.com/en/support/solutions/articles/15300011329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5740E-59BB-49F2-9398-FC0DCF5BD44B}">
  <sheetPr>
    <tabColor theme="4"/>
  </sheetPr>
  <dimension ref="A1:AJ200"/>
  <sheetViews>
    <sheetView tabSelected="1" topLeftCell="D6" zoomScaleNormal="100" workbookViewId="0">
      <selection activeCell="D6" sqref="D6"/>
    </sheetView>
  </sheetViews>
  <sheetFormatPr defaultColWidth="7.76171875" defaultRowHeight="14.25" outlineLevelRow="1" outlineLevelCol="2" x14ac:dyDescent="0.45"/>
  <cols>
    <col min="1" max="1" width="12.64453125" style="1" hidden="1" customWidth="1"/>
    <col min="2" max="2" width="14.76171875" style="1" hidden="1" customWidth="1" outlineLevel="1"/>
    <col min="3" max="3" width="14.52734375" style="1" hidden="1" customWidth="1" outlineLevel="2"/>
    <col min="4" max="4" width="19.5859375" style="1" customWidth="1" collapsed="1"/>
    <col min="5" max="6" width="18.5859375" style="1" customWidth="1"/>
    <col min="7" max="7" width="18.5859375" style="3" customWidth="1"/>
    <col min="8" max="8" width="11.5859375" style="1" customWidth="1"/>
    <col min="9" max="9" width="15.234375" style="1" customWidth="1"/>
    <col min="10" max="10" width="17.3515625" style="1" bestFit="1" customWidth="1"/>
    <col min="11" max="12" width="16.5859375" style="1" customWidth="1"/>
    <col min="13" max="24" width="12.234375" style="1" customWidth="1"/>
    <col min="25" max="25" width="12.234375" style="61" customWidth="1"/>
    <col min="26" max="36" width="12.234375" style="1" customWidth="1"/>
    <col min="37" max="16384" width="7.76171875" style="1"/>
  </cols>
  <sheetData>
    <row r="1" spans="1:26" s="45" customFormat="1" ht="12" hidden="1" outlineLevel="1" x14ac:dyDescent="0.4">
      <c r="E1" s="52" t="s">
        <v>0</v>
      </c>
      <c r="F1" s="52" t="s">
        <v>1</v>
      </c>
      <c r="Y1" s="46"/>
    </row>
    <row r="2" spans="1:26" s="45" customFormat="1" ht="12" hidden="1" outlineLevel="1" x14ac:dyDescent="0.4">
      <c r="D2" s="52" t="s">
        <v>2</v>
      </c>
      <c r="E2" s="47" t="str" cm="1">
        <f t="array" ref="E2">_xll.FINANCIALPERIOD(Connection,H9-1,1)</f>
        <v>01-2018</v>
      </c>
      <c r="F2" s="47" t="str" cm="1">
        <f t="array" ref="F2">_xll.FINANCIALPERIOD(Connection,H9,1)</f>
        <v>01-2019</v>
      </c>
      <c r="G2" s="47"/>
      <c r="H2" s="48"/>
      <c r="M2" s="49" t="str">
        <f>F2</f>
        <v>01-2019</v>
      </c>
      <c r="N2" s="49" t="str" cm="1">
        <f t="array" ref="N2">_xll.FINANCIALPERIODOFFSET(Connection,M2,1)</f>
        <v>02-2019</v>
      </c>
      <c r="O2" s="49" t="str" cm="1">
        <f t="array" ref="O2">_xll.FINANCIALPERIODOFFSET(Connection,N2,1)</f>
        <v>03-2019</v>
      </c>
      <c r="P2" s="49" t="str" cm="1">
        <f t="array" ref="P2">_xll.FINANCIALPERIODOFFSET(Connection,O2,1)</f>
        <v>04-2019</v>
      </c>
      <c r="Q2" s="49" t="str" cm="1">
        <f t="array" ref="Q2">_xll.FINANCIALPERIODOFFSET(Connection,P2,1)</f>
        <v>05-2019</v>
      </c>
      <c r="R2" s="49" t="str" cm="1">
        <f t="array" ref="R2">_xll.FINANCIALPERIODOFFSET(Connection,Q2,1)</f>
        <v>06-2019</v>
      </c>
      <c r="S2" s="49" t="str" cm="1">
        <f t="array" ref="S2">_xll.FINANCIALPERIODOFFSET(Connection,R2,1)</f>
        <v>07-2019</v>
      </c>
      <c r="T2" s="49" t="str" cm="1">
        <f t="array" ref="T2">_xll.FINANCIALPERIODOFFSET(Connection,S2,1)</f>
        <v>08-2019</v>
      </c>
      <c r="U2" s="49" t="str" cm="1">
        <f t="array" ref="U2">_xll.FINANCIALPERIODOFFSET(Connection,T2,1)</f>
        <v>09-2019</v>
      </c>
      <c r="V2" s="49" t="str" cm="1">
        <f t="array" ref="V2">_xll.FINANCIALPERIODOFFSET(Connection,U2,1)</f>
        <v>10-2019</v>
      </c>
      <c r="W2" s="49" t="str" cm="1">
        <f t="array" ref="W2">_xll.FINANCIALPERIODOFFSET(Connection,V2,1)</f>
        <v>11-2019</v>
      </c>
      <c r="X2" s="49" t="str" cm="1">
        <f t="array" ref="X2">_xll.FINANCIALPERIODOFFSET(Connection,W2,1)</f>
        <v>12-2019</v>
      </c>
      <c r="Z2" s="46"/>
    </row>
    <row r="3" spans="1:26" s="45" customFormat="1" ht="12" hidden="1" outlineLevel="1" x14ac:dyDescent="0.4">
      <c r="D3" s="52" t="s">
        <v>3</v>
      </c>
      <c r="E3" s="47" t="str" cm="1">
        <f t="array" ref="E3">_xll.FINANCIALPERIODOFFSET(Connection,E2,11)</f>
        <v>12-2018</v>
      </c>
      <c r="F3" s="47" t="str" cm="1">
        <f t="array" ref="F3">_xll.FINANCIALPERIODOFFSET(Connection,F2,11)</f>
        <v>12-2019</v>
      </c>
      <c r="G3" s="47"/>
      <c r="H3" s="48"/>
      <c r="L3" s="49"/>
      <c r="M3" s="49"/>
      <c r="N3" s="49"/>
      <c r="O3" s="49"/>
      <c r="P3" s="49"/>
      <c r="Q3" s="49"/>
      <c r="R3" s="49"/>
      <c r="S3" s="49"/>
      <c r="T3" s="49"/>
      <c r="U3" s="49"/>
      <c r="V3" s="49"/>
      <c r="W3" s="49"/>
      <c r="Y3" s="46"/>
    </row>
    <row r="4" spans="1:26" s="45" customFormat="1" ht="15.75" hidden="1" outlineLevel="1" x14ac:dyDescent="0.5">
      <c r="D4" s="52" t="s">
        <v>4</v>
      </c>
      <c r="E4" s="45" t="str" cm="1">
        <f t="array" ref="E4">IF(_xlfn.XLOOKUP($E$9,_xlfn.ANCHORARRAY(Options!I2),_xlfn.ANCHORARRAY(Options!H2))=0,"",_xlfn.XLOOKUP($E$9,_xlfn.ANCHORARRAY(Options!I2),_xlfn.ANCHORARRAY(Options!H2)))</f>
        <v>PRODWHOLE</v>
      </c>
      <c r="G4" s="56"/>
      <c r="L4" s="50"/>
      <c r="M4" s="51"/>
      <c r="N4" s="51"/>
      <c r="O4" s="51"/>
      <c r="P4" s="51"/>
      <c r="Q4" s="51"/>
      <c r="R4" s="51"/>
      <c r="S4" s="51"/>
      <c r="T4" s="51"/>
      <c r="U4" s="51"/>
      <c r="V4" s="51"/>
      <c r="W4" s="51"/>
      <c r="Y4" s="46"/>
    </row>
    <row r="5" spans="1:26" hidden="1" outlineLevel="1" x14ac:dyDescent="0.45">
      <c r="G5" s="1"/>
      <c r="Y5" s="2"/>
    </row>
    <row r="6" spans="1:26" ht="23.25" collapsed="1" x14ac:dyDescent="0.7">
      <c r="D6" s="13" t="s">
        <v>103</v>
      </c>
      <c r="G6" s="1"/>
      <c r="Y6" s="2"/>
    </row>
    <row r="7" spans="1:26" ht="8" customHeight="1" x14ac:dyDescent="0.7">
      <c r="D7" s="13"/>
      <c r="G7" s="1"/>
      <c r="Y7" s="2"/>
    </row>
    <row r="8" spans="1:26" x14ac:dyDescent="0.45">
      <c r="D8" s="11" t="s">
        <v>5</v>
      </c>
      <c r="G8" s="11" t="s">
        <v>6</v>
      </c>
      <c r="Y8" s="2"/>
    </row>
    <row r="9" spans="1:26" x14ac:dyDescent="0.45">
      <c r="D9" s="23" t="s">
        <v>7</v>
      </c>
      <c r="E9" s="43" t="s">
        <v>87</v>
      </c>
      <c r="G9" s="23" t="s">
        <v>8</v>
      </c>
      <c r="H9" s="44">
        <v>2019</v>
      </c>
      <c r="Y9" s="2"/>
    </row>
    <row r="10" spans="1:26" x14ac:dyDescent="0.45">
      <c r="D10" s="32" t="s">
        <v>89</v>
      </c>
      <c r="E10" s="43" t="s">
        <v>9</v>
      </c>
      <c r="G10" s="1"/>
      <c r="Y10" s="2"/>
    </row>
    <row r="11" spans="1:26" x14ac:dyDescent="0.45">
      <c r="D11" s="32" t="s">
        <v>95</v>
      </c>
      <c r="E11" s="43" t="s">
        <v>90</v>
      </c>
      <c r="G11" s="1"/>
      <c r="Y11" s="1"/>
    </row>
    <row r="12" spans="1:26" x14ac:dyDescent="0.45">
      <c r="D12" s="31"/>
      <c r="G12" s="1"/>
      <c r="R12" s="3"/>
      <c r="Y12" s="1"/>
    </row>
    <row r="13" spans="1:26" x14ac:dyDescent="0.45">
      <c r="A13" s="6" t="s">
        <v>81</v>
      </c>
      <c r="B13" s="6" t="s">
        <v>11</v>
      </c>
      <c r="C13" s="6" t="s">
        <v>12</v>
      </c>
      <c r="E13" s="5" t="str">
        <f>"Forecasted ("&amp;H9&amp;")"</f>
        <v>Forecasted (2019)</v>
      </c>
      <c r="F13" s="5" t="str">
        <f>"Actual ("&amp;H9-1&amp;")"</f>
        <v>Actual (2018)</v>
      </c>
      <c r="G13" s="5" t="str">
        <f>"Budget ("&amp;H9&amp;")"</f>
        <v>Budget (2019)</v>
      </c>
      <c r="Y13" s="1"/>
    </row>
    <row r="14" spans="1:26" x14ac:dyDescent="0.45">
      <c r="A14" s="1" t="str">
        <f>IF(C14&lt;&gt;"",C14,_xlfn.TEXTJOIN(";",TRUE,_xll.EXPANDACCOUNTRANGE(Connection,_xll.ACCOUNTCLASSLIST(Connection,B14),FALSE)))</f>
        <v>40000;40010;40020;41000</v>
      </c>
      <c r="B14" s="43" t="s">
        <v>100</v>
      </c>
      <c r="C14" s="43"/>
      <c r="D14" s="6" t="s">
        <v>13</v>
      </c>
      <c r="E14" s="7" cm="1">
        <f t="array" aca="1" ref="E14" ca="1">SUM(SUMIF(_xlfn.ANCHORARRAY($D$24),_xll.EXPANDACCOUNTRANGE(Connection,$A$14),_xlfn.ANCHORARRAY($K$24)))</f>
        <v>30247317.479999993</v>
      </c>
      <c r="F14" s="7" cm="1">
        <f t="array" ref="F14">_xll.ACCOUNTTURNOVER(Connection,$E$11,,$A$14,,$E$4,$E$2,$E$3)</f>
        <v>30247317.530000001</v>
      </c>
      <c r="G14" s="7" cm="1">
        <f t="array" ref="G14">_xll.ACCOUNTTURNOVER(Connection,$E$10,,$A14,,$E$4,$F$2,$F$3)</f>
        <v>53091829.740000002</v>
      </c>
      <c r="Y14" s="1"/>
    </row>
    <row r="15" spans="1:26" x14ac:dyDescent="0.45">
      <c r="A15" s="1" t="str">
        <f>IF(C15&lt;&gt;"",C15,_xlfn.TEXTJOIN(";",TRUE,_xll.EXPANDACCOUNTRANGE(Connection,_xll.ACCOUNTCLASSLIST(Connection,B15),FALSE)))</f>
        <v>50000;51000;51200;51300;51400;52000;52100;52110;52200;52300;52400;52500;52600</v>
      </c>
      <c r="B15" s="43" t="s">
        <v>14</v>
      </c>
      <c r="C15" s="43"/>
      <c r="D15" s="6" t="s">
        <v>14</v>
      </c>
      <c r="E15" s="7" cm="1">
        <f t="array" aca="1" ref="E15" ca="1">SUM(SUMIF(_xlfn.ANCHORARRAY($D$24),_xll.EXPANDACCOUNTRANGE(Connection,$A$15),_xlfn.ANCHORARRAY($K$24)))</f>
        <v>18286337.039999999</v>
      </c>
      <c r="F15" s="7" cm="1">
        <f t="array" ref="F15">_xll.ACCOUNTTURNOVER(Connection,$E$11,,$A$15,,$E$4,$E$2,$E$3)</f>
        <v>18286336.870000001</v>
      </c>
      <c r="G15" s="7" cm="1">
        <f t="array" ref="G15">_xll.ACCOUNTTURNOVER(Connection,$E$10,,$A15,,$E$4,$F$2,$F$3)</f>
        <v>26011157.050000001</v>
      </c>
      <c r="Y15" s="1"/>
    </row>
    <row r="16" spans="1:26" x14ac:dyDescent="0.45">
      <c r="D16" s="6" t="s">
        <v>15</v>
      </c>
      <c r="E16" s="8">
        <f ca="1">E14-E15</f>
        <v>11960980.439999994</v>
      </c>
      <c r="F16" s="8">
        <f>F14-F15</f>
        <v>11960980.66</v>
      </c>
      <c r="G16" s="12">
        <f>G14-G15</f>
        <v>27080672.690000001</v>
      </c>
      <c r="Y16" s="1"/>
    </row>
    <row r="17" spans="1:36" x14ac:dyDescent="0.45">
      <c r="D17" s="9" t="s">
        <v>16</v>
      </c>
      <c r="E17" s="10">
        <f ca="1">IF(E14=0,"",E16/E14)</f>
        <v>0.39543937897662446</v>
      </c>
      <c r="F17" s="10">
        <f>IF(F14=0,0,F16/F14)</f>
        <v>0.39543938559632003</v>
      </c>
      <c r="G17" s="10">
        <f>IF(G14=0,0,G16/G14)</f>
        <v>0.51007231852092505</v>
      </c>
      <c r="Y17" s="1"/>
    </row>
    <row r="18" spans="1:36" x14ac:dyDescent="0.45">
      <c r="A18" s="1" t="str">
        <f>IF(C18&lt;&gt;"",C18,_xlfn.TEXTJOIN(";",TRUE,_xll.EXPANDACCOUNTRANGE(Connection,_xll.ACCOUNTCLASSLIST(Connection,B18),FALSE)))</f>
        <v>60000;61000;61100;61200;61300;61310;61320;61330;61340;61400;61500;61600;61700;62100;62200;62400;62500;62700;62710;62720;62730;62800;62900;62950;63000;63100;63200;63300;65000;65100;65200;65300;65400;69500;69600;69900;81000;81010;81020;82000;83000;83100;83200;84000;90000</v>
      </c>
      <c r="B18" s="43" t="s">
        <v>101</v>
      </c>
      <c r="C18" s="43"/>
      <c r="D18" s="6" t="s">
        <v>17</v>
      </c>
      <c r="E18" s="7" cm="1">
        <f t="array" aca="1" ref="E18" ca="1">SUM(SUMIF(_xlfn.ANCHORARRAY($D$24),_xll.EXPANDACCOUNTRANGE(Connection,$A$18),_xlfn.ANCHORARRAY($K$24)))</f>
        <v>4520868.96</v>
      </c>
      <c r="F18" s="7" cm="1">
        <f t="array" ref="F18">_xll.ACCOUNTTURNOVER(Connection,$E$11,,$A$18,,$E$4,$E$2,$E$3)</f>
        <v>4520868.99</v>
      </c>
      <c r="G18" s="7" cm="1">
        <f t="array" ref="G18">_xll.ACCOUNTTURNOVER(Connection,$E$10,,$A18,,$E$4,$F$2,$F$3)</f>
        <v>58914641.479999997</v>
      </c>
      <c r="M18" s="39"/>
      <c r="N18" s="39"/>
      <c r="O18" s="39"/>
      <c r="P18" s="39"/>
      <c r="Q18" s="39"/>
      <c r="R18" s="39"/>
      <c r="S18" s="39"/>
      <c r="T18" s="39"/>
      <c r="U18" s="39"/>
      <c r="V18" s="39"/>
      <c r="W18" s="39"/>
      <c r="X18" s="39"/>
      <c r="Y18" s="1"/>
    </row>
    <row r="19" spans="1:36" x14ac:dyDescent="0.45">
      <c r="D19" s="6" t="s">
        <v>18</v>
      </c>
      <c r="E19" s="12">
        <f ca="1">IF(E16-E18=0,0,E16-E18)</f>
        <v>7440111.4799999939</v>
      </c>
      <c r="F19" s="12">
        <f>IF(F16-F18=0,0,F16-F18)</f>
        <v>7440111.6699999999</v>
      </c>
      <c r="G19" s="12">
        <f>IF(G16-G18=0,0,G16-G18)</f>
        <v>-31833968.789999995</v>
      </c>
      <c r="M19" s="41"/>
      <c r="N19" s="41"/>
      <c r="O19" s="41"/>
      <c r="P19" s="41"/>
      <c r="Q19" s="41"/>
      <c r="R19" s="41"/>
      <c r="S19" s="41"/>
      <c r="T19" s="41"/>
      <c r="U19" s="41"/>
      <c r="V19" s="41"/>
      <c r="W19" s="41"/>
      <c r="X19" s="41"/>
      <c r="Y19" s="1"/>
    </row>
    <row r="20" spans="1:36" x14ac:dyDescent="0.45">
      <c r="A20" s="1" t="str">
        <f>IF(C20&lt;&gt;"",C20,_xlfn.TEXTJOIN(";",TRUE,_xll.EXPANDACCOUNTRANGE(Connection,_xll.ACCOUNTCLASSLIST(Connection,B20),FALSE)))</f>
        <v>43000;49000;49300;49400;64000;81100</v>
      </c>
      <c r="B20" s="43" t="s">
        <v>102</v>
      </c>
      <c r="C20" s="43"/>
      <c r="D20" s="6" t="s">
        <v>98</v>
      </c>
      <c r="E20" s="7" cm="1">
        <f t="array" aca="1" ref="E20" ca="1">SUM(SUMIF(_xlfn.ANCHORARRAY($D$24),_xll.EXPANDACCOUNTRANGE(Connection,$A$20),_xlfn.ANCHORARRAY($K$24)))</f>
        <v>334421.28000000009</v>
      </c>
      <c r="F20" s="7" cm="1">
        <f t="array" ref="F20">_xll.ACCOUNTTURNOVER(Connection,$E$11,,$A$20,,$E$4,$E$2,$E$3)</f>
        <v>334421.32</v>
      </c>
      <c r="G20" s="7" cm="1">
        <f t="array" ref="G20">_xll.ACCOUNTTURNOVER(Connection,$E$10,,$A20,,$E$4,$F$2,$F$3)</f>
        <v>212582.56</v>
      </c>
      <c r="M20" s="41"/>
      <c r="N20" s="41"/>
      <c r="O20" s="41"/>
      <c r="P20" s="41"/>
      <c r="Q20" s="41"/>
      <c r="R20" s="41"/>
      <c r="S20" s="41"/>
      <c r="T20" s="41"/>
      <c r="U20" s="41"/>
      <c r="V20" s="41"/>
      <c r="W20" s="41"/>
      <c r="X20" s="41"/>
      <c r="Y20" s="4"/>
    </row>
    <row r="21" spans="1:36" x14ac:dyDescent="0.45">
      <c r="D21" s="6" t="s">
        <v>99</v>
      </c>
      <c r="E21" s="12">
        <f ca="1">E19-E20</f>
        <v>7105690.1999999937</v>
      </c>
      <c r="F21" s="12">
        <f>F19-F20</f>
        <v>7105690.3499999996</v>
      </c>
      <c r="G21" s="12">
        <f>G19-G20</f>
        <v>-32046551.349999994</v>
      </c>
      <c r="M21" s="41"/>
      <c r="N21" s="41"/>
      <c r="O21" s="41"/>
      <c r="P21" s="41"/>
      <c r="Q21" s="41"/>
      <c r="R21" s="41"/>
      <c r="S21" s="41"/>
      <c r="T21" s="41"/>
      <c r="U21" s="41"/>
      <c r="V21" s="41"/>
      <c r="W21" s="41"/>
      <c r="X21" s="41"/>
      <c r="Y21" s="1"/>
    </row>
    <row r="22" spans="1:36" x14ac:dyDescent="0.45">
      <c r="G22" s="29"/>
      <c r="H22" s="40"/>
      <c r="M22" s="41"/>
      <c r="N22" s="41"/>
      <c r="O22" s="41"/>
      <c r="P22" s="41"/>
      <c r="Q22" s="41"/>
      <c r="R22" s="41"/>
      <c r="S22" s="41"/>
      <c r="T22" s="41"/>
      <c r="U22" s="41"/>
      <c r="V22" s="41"/>
      <c r="W22" s="41"/>
      <c r="X22" s="41"/>
      <c r="Y22" s="42"/>
    </row>
    <row r="23" spans="1:36" s="24" customFormat="1" ht="28.5" x14ac:dyDescent="0.45">
      <c r="C23" s="20"/>
      <c r="D23" s="21" t="s">
        <v>19</v>
      </c>
      <c r="E23" s="21" t="s">
        <v>20</v>
      </c>
      <c r="F23" s="21" t="s">
        <v>21</v>
      </c>
      <c r="G23" s="21" t="s">
        <v>22</v>
      </c>
      <c r="H23" s="21" t="s">
        <v>23</v>
      </c>
      <c r="I23" s="21" t="s">
        <v>24</v>
      </c>
      <c r="J23" s="21" t="s">
        <v>25</v>
      </c>
      <c r="K23" s="21" t="s">
        <v>26</v>
      </c>
      <c r="L23" s="21" t="s">
        <v>27</v>
      </c>
      <c r="M23" s="21" t="s">
        <v>28</v>
      </c>
      <c r="N23" s="21" t="s">
        <v>29</v>
      </c>
      <c r="O23" s="21" t="s">
        <v>30</v>
      </c>
      <c r="P23" s="21" t="s">
        <v>31</v>
      </c>
      <c r="Q23" s="21" t="s">
        <v>32</v>
      </c>
      <c r="R23" s="21" t="s">
        <v>33</v>
      </c>
      <c r="S23" s="21" t="s">
        <v>34</v>
      </c>
      <c r="T23" s="21" t="s">
        <v>35</v>
      </c>
      <c r="U23" s="21" t="s">
        <v>36</v>
      </c>
      <c r="V23" s="21" t="s">
        <v>37</v>
      </c>
      <c r="W23" s="21" t="s">
        <v>38</v>
      </c>
      <c r="X23" s="21" t="s">
        <v>39</v>
      </c>
      <c r="Y23" s="22" t="s">
        <v>40</v>
      </c>
      <c r="Z23" s="22" t="s">
        <v>41</v>
      </c>
      <c r="AA23" s="22" t="s">
        <v>42</v>
      </c>
      <c r="AB23" s="22" t="s">
        <v>43</v>
      </c>
      <c r="AC23" s="22" t="s">
        <v>44</v>
      </c>
      <c r="AD23" s="22" t="s">
        <v>45</v>
      </c>
      <c r="AE23" s="22" t="s">
        <v>46</v>
      </c>
      <c r="AF23" s="22" t="s">
        <v>47</v>
      </c>
      <c r="AG23" s="22" t="s">
        <v>48</v>
      </c>
      <c r="AH23" s="22" t="s">
        <v>49</v>
      </c>
      <c r="AI23" s="22" t="s">
        <v>50</v>
      </c>
      <c r="AJ23" s="22" t="s">
        <v>51</v>
      </c>
    </row>
    <row r="24" spans="1:36" s="25" customFormat="1" x14ac:dyDescent="0.45">
      <c r="A24" s="19"/>
      <c r="B24" s="19"/>
      <c r="C24" s="19"/>
      <c r="D24" s="14" t="str" cm="1">
        <f t="array" ref="D24:D91">_xlfn.VSTACK(_xll.EXPANDACCOUNTRANGE(Connection,_xlfn.TEXTJOIN(";",TRUE,$A$14:$A$20)))</f>
        <v>40000</v>
      </c>
      <c r="E24" s="14" t="str" cm="1">
        <f t="array" ref="E24:E91">IF(_xlfn.ANCHORARRAY(D24)&lt;&gt;"","000000","")</f>
        <v>000000</v>
      </c>
      <c r="F24" s="15" t="str" cm="1">
        <f t="array" ref="F24:F91">_xll.ACCOUNTNAME(Connection,_xlfn.ANCHORARRAY(D24))</f>
        <v>Sales Revenue</v>
      </c>
      <c r="G24" s="16" cm="1">
        <f t="array" ref="G24:G91">_xll.ACCOUNTTURNOVER(Connection,$E$11,,_xlfn.ANCHORARRAY(D24),,$E$4,$E$2,$E$3)</f>
        <v>30241567.52</v>
      </c>
      <c r="H24" s="37"/>
      <c r="I24" s="17" t="str" cm="1">
        <f t="array" ref="I24">IF($D24="","",_xll.WRITEBACKBUDGET(Connection,$E$4,$E$10,$H$9,FALSE,$D24,$E24,$M24:$X24))</f>
        <v>Pending</v>
      </c>
      <c r="J24" s="17" t="str">
        <f>IF($D24&lt;&gt;"","Equal allocation","")</f>
        <v>Equal allocation</v>
      </c>
      <c r="K24" s="16">
        <f>IF($D24="","",$L24)</f>
        <v>30241567.559999991</v>
      </c>
      <c r="L24" s="16">
        <f>IF($D24="","",SUM($M24:$X24))</f>
        <v>30241567.559999991</v>
      </c>
      <c r="M24" s="30" cm="1">
        <f t="array" ref="M24">IF($D24="","",_xlfn.SWITCH($J24,"Equal allocation",ROUND(($G24+$G24*$H24)/12,2),"Weighted Allocation",ROUND(($G24+$G24*$H24)*_xll.ACCOUNTTURNOVER(Connection,$E$10,,$D24,,$E$4,M$2,M$2)/IF($G24=0,12,$G24),2),"Manual Allocation",Y24))</f>
        <v>2520130.63</v>
      </c>
      <c r="N24" s="30" cm="1">
        <f t="array" ref="N24">IF($D24="","",_xlfn.SWITCH($J24,"Equal allocation",ROUND(($G24+$G24*$H24)/12,2),"Weighted Allocation",ROUND(($G24+$G24*$H24)*_xll.ACCOUNTTURNOVER(Connection,$E$10,,$D24,,$E$4,N$2,N$2)/IF($G24=0,12,$G24),2),"Manual Allocation",Z24))</f>
        <v>2520130.63</v>
      </c>
      <c r="O24" s="30" cm="1">
        <f t="array" ref="O24">IF($D24="","",_xlfn.SWITCH($J24,"Equal allocation",ROUND(($G24+$G24*$H24)/12,2),"Weighted Allocation",ROUND(($G24+$G24*$H24)*_xll.ACCOUNTTURNOVER(Connection,$E$10,,$D24,,$E$4,O$2,O$2)/IF($G24=0,12,$G24),2),"Manual Allocation",AA24))</f>
        <v>2520130.63</v>
      </c>
      <c r="P24" s="30" cm="1">
        <f t="array" ref="P24">IF($D24="","",_xlfn.SWITCH($J24,"Equal allocation",ROUND(($G24+$G24*$H24)/12,2),"Weighted Allocation",ROUND(($G24+$G24*$H24)*_xll.ACCOUNTTURNOVER(Connection,$E$10,,$D24,,$E$4,P$2,P$2)/IF($G24=0,12,$G24),2),"Manual Allocation",AB24))</f>
        <v>2520130.63</v>
      </c>
      <c r="Q24" s="30" cm="1">
        <f t="array" ref="Q24">IF($D24="","",_xlfn.SWITCH($J24,"Equal allocation",ROUND(($G24+$G24*$H24)/12,2),"Weighted Allocation",ROUND(($G24+$G24*$H24)*_xll.ACCOUNTTURNOVER(Connection,$E$10,,$D24,,$E$4,Q$2,Q$2)/IF($G24=0,12,$G24),2),"Manual Allocation",AC24))</f>
        <v>2520130.63</v>
      </c>
      <c r="R24" s="30" cm="1">
        <f t="array" ref="R24">IF($D24="","",_xlfn.SWITCH($J24,"Equal allocation",ROUND(($G24+$G24*$H24)/12,2),"Weighted Allocation",ROUND(($G24+$G24*$H24)*_xll.ACCOUNTTURNOVER(Connection,$E$10,,$D24,,$E$4,R$2,R$2)/IF($G24=0,12,$G24),2),"Manual Allocation",AD24))</f>
        <v>2520130.63</v>
      </c>
      <c r="S24" s="30" cm="1">
        <f t="array" ref="S24">IF($D24="","",_xlfn.SWITCH($J24,"Equal allocation",ROUND(($G24+$G24*$H24)/12,2),"Weighted Allocation",ROUND(($G24+$G24*$H24)*_xll.ACCOUNTTURNOVER(Connection,$E$10,,$D24,,$E$4,S$2,S$2)/IF($G24=0,12,$G24),2),"Manual Allocation",AE24))</f>
        <v>2520130.63</v>
      </c>
      <c r="T24" s="30" cm="1">
        <f t="array" ref="T24">IF($D24="","",_xlfn.SWITCH($J24,"Equal allocation",ROUND(($G24+$G24*$H24)/12,2),"Weighted Allocation",ROUND(($G24+$G24*$H24)*_xll.ACCOUNTTURNOVER(Connection,$E$10,,$D24,,$E$4,T$2,T$2)/IF($G24=0,12,$G24),2),"Manual Allocation",AF24))</f>
        <v>2520130.63</v>
      </c>
      <c r="U24" s="30" cm="1">
        <f t="array" ref="U24">IF($D24="","",_xlfn.SWITCH($J24,"Equal allocation",ROUND(($G24+$G24*$H24)/12,2),"Weighted Allocation",ROUND(($G24+$G24*$H24)*_xll.ACCOUNTTURNOVER(Connection,$E$10,,$D24,,$E$4,U$2,U$2)/IF($G24=0,12,$G24),2),"Manual Allocation",AG24))</f>
        <v>2520130.63</v>
      </c>
      <c r="V24" s="30" cm="1">
        <f t="array" ref="V24">IF($D24="","",_xlfn.SWITCH($J24,"Equal allocation",ROUND(($G24+$G24*$H24)/12,2),"Weighted Allocation",ROUND(($G24+$G24*$H24)*_xll.ACCOUNTTURNOVER(Connection,$E$10,,$D24,,$E$4,V$2,V$2)/IF($G24=0,12,$G24),2),"Manual Allocation",AH24))</f>
        <v>2520130.63</v>
      </c>
      <c r="W24" s="30" cm="1">
        <f t="array" ref="W24">IF($D24="","",_xlfn.SWITCH($J24,"Equal allocation",ROUND(($G24+$G24*$H24)/12,2),"Weighted Allocation",ROUND(($G24+$G24*$H24)*_xll.ACCOUNTTURNOVER(Connection,$E$10,,$D24,,$E$4,W$2,W$2)/IF($G24=0,12,$G24),2),"Manual Allocation",AI24))</f>
        <v>2520130.63</v>
      </c>
      <c r="X24" s="30" cm="1">
        <f t="array" ref="X24">IF($D24="","",_xlfn.SWITCH($J24,"Equal allocation",ROUND(($G24+$G24*$H24)/12,2),"Weighted Allocation",ROUND(($G24+$G24*$H24)*_xll.ACCOUNTTURNOVER(Connection,$E$10,,$D24,,$E$4,X$2,X$2)/IF($G24=0,12,$G24),2),"Manual Allocation",AJ24))</f>
        <v>2520130.63</v>
      </c>
      <c r="Y24" s="58"/>
      <c r="Z24" s="58"/>
      <c r="AA24" s="58"/>
      <c r="AB24" s="58"/>
      <c r="AC24" s="58"/>
      <c r="AD24" s="58"/>
      <c r="AE24" s="58"/>
      <c r="AF24" s="58"/>
      <c r="AG24" s="58"/>
      <c r="AH24" s="58"/>
      <c r="AI24" s="58"/>
      <c r="AJ24" s="58"/>
    </row>
    <row r="25" spans="1:36" s="25" customFormat="1" x14ac:dyDescent="0.45">
      <c r="A25" s="19"/>
      <c r="B25" s="19"/>
      <c r="C25" s="19"/>
      <c r="D25" s="18" t="str">
        <v>40010</v>
      </c>
      <c r="E25" s="18" t="str">
        <v>000000</v>
      </c>
      <c r="F25" s="19" t="str">
        <v>Sales - Freight</v>
      </c>
      <c r="G25" s="16">
        <v>5650.01</v>
      </c>
      <c r="H25" s="37"/>
      <c r="I25" s="17" t="str" cm="1">
        <f t="array" ref="I25">IF($D25="","",_xll.WRITEBACKBUDGET(Connection,$E$4,$E$10,$H$9,FALSE,$D25,$E25,$M25:$X25))</f>
        <v>Pending</v>
      </c>
      <c r="J25" s="17" t="str">
        <f t="shared" ref="J25:J88" si="0">IF($D25&lt;&gt;"","Equal allocation","")</f>
        <v>Equal allocation</v>
      </c>
      <c r="K25" s="16">
        <f>IF($D25="","",$L25)</f>
        <v>5649.96</v>
      </c>
      <c r="L25" s="16">
        <f>IF($D25="","",SUM($M25:$X25))</f>
        <v>5649.96</v>
      </c>
      <c r="M25" s="30" cm="1">
        <f t="array" ref="M25">IF($D25="","",_xlfn.SWITCH($J25,"Equal allocation",ROUND(($G25+$G25*$H25)/12,2),"Weighted Allocation",ROUND(($G25+$G25*$H25)*_xll.ACCOUNTTURNOVER(Connection,$E$10,,$D25,,$E$4,M$2,M$2)/IF($G25=0,12,$G25),2),"Manual Allocation",Y25))</f>
        <v>470.83</v>
      </c>
      <c r="N25" s="30" cm="1">
        <f t="array" ref="N25">IF($D25="","",_xlfn.SWITCH($J25,"Equal allocation",ROUND(($G25+$G25*$H25)/12,2),"Weighted Allocation",ROUND(($G25+$G25*$H25)*_xll.ACCOUNTTURNOVER(Connection,$E$10,,$D25,,$E$4,N$2,N$2)/IF($G25=0,12,$G25),2),"Manual Allocation",Z25))</f>
        <v>470.83</v>
      </c>
      <c r="O25" s="30" cm="1">
        <f t="array" ref="O25">IF($D25="","",_xlfn.SWITCH($J25,"Equal allocation",ROUND(($G25+$G25*$H25)/12,2),"Weighted Allocation",ROUND(($G25+$G25*$H25)*_xll.ACCOUNTTURNOVER(Connection,$E$10,,$D25,,$E$4,O$2,O$2)/IF($G25=0,12,$G25),2),"Manual Allocation",AA25))</f>
        <v>470.83</v>
      </c>
      <c r="P25" s="30" cm="1">
        <f t="array" ref="P25">IF($D25="","",_xlfn.SWITCH($J25,"Equal allocation",ROUND(($G25+$G25*$H25)/12,2),"Weighted Allocation",ROUND(($G25+$G25*$H25)*_xll.ACCOUNTTURNOVER(Connection,$E$10,,$D25,,$E$4,P$2,P$2)/IF($G25=0,12,$G25),2),"Manual Allocation",AB25))</f>
        <v>470.83</v>
      </c>
      <c r="Q25" s="30" cm="1">
        <f t="array" ref="Q25">IF($D25="","",_xlfn.SWITCH($J25,"Equal allocation",ROUND(($G25+$G25*$H25)/12,2),"Weighted Allocation",ROUND(($G25+$G25*$H25)*_xll.ACCOUNTTURNOVER(Connection,$E$10,,$D25,,$E$4,Q$2,Q$2)/IF($G25=0,12,$G25),2),"Manual Allocation",AC25))</f>
        <v>470.83</v>
      </c>
      <c r="R25" s="30" cm="1">
        <f t="array" ref="R25">IF($D25="","",_xlfn.SWITCH($J25,"Equal allocation",ROUND(($G25+$G25*$H25)/12,2),"Weighted Allocation",ROUND(($G25+$G25*$H25)*_xll.ACCOUNTTURNOVER(Connection,$E$10,,$D25,,$E$4,R$2,R$2)/IF($G25=0,12,$G25),2),"Manual Allocation",AD25))</f>
        <v>470.83</v>
      </c>
      <c r="S25" s="30" cm="1">
        <f t="array" ref="S25">IF($D25="","",_xlfn.SWITCH($J25,"Equal allocation",ROUND(($G25+$G25*$H25)/12,2),"Weighted Allocation",ROUND(($G25+$G25*$H25)*_xll.ACCOUNTTURNOVER(Connection,$E$10,,$D25,,$E$4,S$2,S$2)/IF($G25=0,12,$G25),2),"Manual Allocation",AE25))</f>
        <v>470.83</v>
      </c>
      <c r="T25" s="30" cm="1">
        <f t="array" ref="T25">IF($D25="","",_xlfn.SWITCH($J25,"Equal allocation",ROUND(($G25+$G25*$H25)/12,2),"Weighted Allocation",ROUND(($G25+$G25*$H25)*_xll.ACCOUNTTURNOVER(Connection,$E$10,,$D25,,$E$4,T$2,T$2)/IF($G25=0,12,$G25),2),"Manual Allocation",AF25))</f>
        <v>470.83</v>
      </c>
      <c r="U25" s="30" cm="1">
        <f t="array" ref="U25">IF($D25="","",_xlfn.SWITCH($J25,"Equal allocation",ROUND(($G25+$G25*$H25)/12,2),"Weighted Allocation",ROUND(($G25+$G25*$H25)*_xll.ACCOUNTTURNOVER(Connection,$E$10,,$D25,,$E$4,U$2,U$2)/IF($G25=0,12,$G25),2),"Manual Allocation",AG25))</f>
        <v>470.83</v>
      </c>
      <c r="V25" s="30" cm="1">
        <f t="array" ref="V25">IF($D25="","",_xlfn.SWITCH($J25,"Equal allocation",ROUND(($G25+$G25*$H25)/12,2),"Weighted Allocation",ROUND(($G25+$G25*$H25)*_xll.ACCOUNTTURNOVER(Connection,$E$10,,$D25,,$E$4,V$2,V$2)/IF($G25=0,12,$G25),2),"Manual Allocation",AH25))</f>
        <v>470.83</v>
      </c>
      <c r="W25" s="30" cm="1">
        <f t="array" ref="W25">IF($D25="","",_xlfn.SWITCH($J25,"Equal allocation",ROUND(($G25+$G25*$H25)/12,2),"Weighted Allocation",ROUND(($G25+$G25*$H25)*_xll.ACCOUNTTURNOVER(Connection,$E$10,,$D25,,$E$4,W$2,W$2)/IF($G25=0,12,$G25),2),"Manual Allocation",AI25))</f>
        <v>470.83</v>
      </c>
      <c r="X25" s="30" cm="1">
        <f t="array" ref="X25">IF($D25="","",_xlfn.SWITCH($J25,"Equal allocation",ROUND(($G25+$G25*$H25)/12,2),"Weighted Allocation",ROUND(($G25+$G25*$H25)*_xll.ACCOUNTTURNOVER(Connection,$E$10,,$D25,,$E$4,X$2,X$2)/IF($G25=0,12,$G25),2),"Manual Allocation",AJ25))</f>
        <v>470.83</v>
      </c>
      <c r="Y25" s="58"/>
      <c r="Z25" s="58"/>
      <c r="AA25" s="58"/>
      <c r="AB25" s="58"/>
      <c r="AC25" s="58"/>
      <c r="AD25" s="58"/>
      <c r="AE25" s="58"/>
      <c r="AF25" s="58"/>
      <c r="AG25" s="58"/>
      <c r="AH25" s="58"/>
      <c r="AI25" s="58"/>
      <c r="AJ25" s="58"/>
    </row>
    <row r="26" spans="1:36" s="25" customFormat="1" x14ac:dyDescent="0.45">
      <c r="A26" s="19"/>
      <c r="B26" s="19"/>
      <c r="C26" s="19"/>
      <c r="D26" s="14" t="str">
        <v>40020</v>
      </c>
      <c r="E26" s="14" t="str">
        <v>000000</v>
      </c>
      <c r="F26" s="15" t="str">
        <v>Sales - Re-Billed Expenses</v>
      </c>
      <c r="G26" s="16">
        <v>100</v>
      </c>
      <c r="H26" s="37"/>
      <c r="I26" s="17" t="str" cm="1">
        <f t="array" ref="I26">IF($D26="","",_xll.WRITEBACKBUDGET(Connection,$E$4,$E$10,$H$9,FALSE,$D26,$E26,$M26:$X26))</f>
        <v>Pending</v>
      </c>
      <c r="J26" s="17" t="str">
        <f t="shared" si="0"/>
        <v>Equal allocation</v>
      </c>
      <c r="K26" s="16">
        <f t="shared" ref="K26:K89" si="1">IF($D26="","",$L26)</f>
        <v>99.96</v>
      </c>
      <c r="L26" s="16">
        <f t="shared" ref="L26:L89" si="2">IF($D26="","",SUM($M26:$X26))</f>
        <v>99.96</v>
      </c>
      <c r="M26" s="30" cm="1">
        <f t="array" ref="M26">IF($D26="","",_xlfn.SWITCH($J26,"Equal allocation",ROUND(($G26+$G26*$H26)/12,2),"Weighted Allocation",ROUND(($G26+$G26*$H26)*_xll.ACCOUNTTURNOVER(Connection,$E$10,,$D26,,$E$4,M$2,M$2)/IF($G26=0,12,$G26),2),"Manual Allocation",Y26))</f>
        <v>8.33</v>
      </c>
      <c r="N26" s="30" cm="1">
        <f t="array" ref="N26">IF($D26="","",_xlfn.SWITCH($J26,"Equal allocation",ROUND(($G26+$G26*$H26)/12,2),"Weighted Allocation",ROUND(($G26+$G26*$H26)*_xll.ACCOUNTTURNOVER(Connection,$E$10,,$D26,,$E$4,N$2,N$2)/IF($G26=0,12,$G26),2),"Manual Allocation",Z26))</f>
        <v>8.33</v>
      </c>
      <c r="O26" s="30" cm="1">
        <f t="array" ref="O26">IF($D26="","",_xlfn.SWITCH($J26,"Equal allocation",ROUND(($G26+$G26*$H26)/12,2),"Weighted Allocation",ROUND(($G26+$G26*$H26)*_xll.ACCOUNTTURNOVER(Connection,$E$10,,$D26,,$E$4,O$2,O$2)/IF($G26=0,12,$G26),2),"Manual Allocation",AA26))</f>
        <v>8.33</v>
      </c>
      <c r="P26" s="30" cm="1">
        <f t="array" ref="P26">IF($D26="","",_xlfn.SWITCH($J26,"Equal allocation",ROUND(($G26+$G26*$H26)/12,2),"Weighted Allocation",ROUND(($G26+$G26*$H26)*_xll.ACCOUNTTURNOVER(Connection,$E$10,,$D26,,$E$4,P$2,P$2)/IF($G26=0,12,$G26),2),"Manual Allocation",AB26))</f>
        <v>8.33</v>
      </c>
      <c r="Q26" s="30" cm="1">
        <f t="array" ref="Q26">IF($D26="","",_xlfn.SWITCH($J26,"Equal allocation",ROUND(($G26+$G26*$H26)/12,2),"Weighted Allocation",ROUND(($G26+$G26*$H26)*_xll.ACCOUNTTURNOVER(Connection,$E$10,,$D26,,$E$4,Q$2,Q$2)/IF($G26=0,12,$G26),2),"Manual Allocation",AC26))</f>
        <v>8.33</v>
      </c>
      <c r="R26" s="30" cm="1">
        <f t="array" ref="R26">IF($D26="","",_xlfn.SWITCH($J26,"Equal allocation",ROUND(($G26+$G26*$H26)/12,2),"Weighted Allocation",ROUND(($G26+$G26*$H26)*_xll.ACCOUNTTURNOVER(Connection,$E$10,,$D26,,$E$4,R$2,R$2)/IF($G26=0,12,$G26),2),"Manual Allocation",AD26))</f>
        <v>8.33</v>
      </c>
      <c r="S26" s="30" cm="1">
        <f t="array" ref="S26">IF($D26="","",_xlfn.SWITCH($J26,"Equal allocation",ROUND(($G26+$G26*$H26)/12,2),"Weighted Allocation",ROUND(($G26+$G26*$H26)*_xll.ACCOUNTTURNOVER(Connection,$E$10,,$D26,,$E$4,S$2,S$2)/IF($G26=0,12,$G26),2),"Manual Allocation",AE26))</f>
        <v>8.33</v>
      </c>
      <c r="T26" s="30" cm="1">
        <f t="array" ref="T26">IF($D26="","",_xlfn.SWITCH($J26,"Equal allocation",ROUND(($G26+$G26*$H26)/12,2),"Weighted Allocation",ROUND(($G26+$G26*$H26)*_xll.ACCOUNTTURNOVER(Connection,$E$10,,$D26,,$E$4,T$2,T$2)/IF($G26=0,12,$G26),2),"Manual Allocation",AF26))</f>
        <v>8.33</v>
      </c>
      <c r="U26" s="30" cm="1">
        <f t="array" ref="U26">IF($D26="","",_xlfn.SWITCH($J26,"Equal allocation",ROUND(($G26+$G26*$H26)/12,2),"Weighted Allocation",ROUND(($G26+$G26*$H26)*_xll.ACCOUNTTURNOVER(Connection,$E$10,,$D26,,$E$4,U$2,U$2)/IF($G26=0,12,$G26),2),"Manual Allocation",AG26))</f>
        <v>8.33</v>
      </c>
      <c r="V26" s="30" cm="1">
        <f t="array" ref="V26">IF($D26="","",_xlfn.SWITCH($J26,"Equal allocation",ROUND(($G26+$G26*$H26)/12,2),"Weighted Allocation",ROUND(($G26+$G26*$H26)*_xll.ACCOUNTTURNOVER(Connection,$E$10,,$D26,,$E$4,V$2,V$2)/IF($G26=0,12,$G26),2),"Manual Allocation",AH26))</f>
        <v>8.33</v>
      </c>
      <c r="W26" s="30" cm="1">
        <f t="array" ref="W26">IF($D26="","",_xlfn.SWITCH($J26,"Equal allocation",ROUND(($G26+$G26*$H26)/12,2),"Weighted Allocation",ROUND(($G26+$G26*$H26)*_xll.ACCOUNTTURNOVER(Connection,$E$10,,$D26,,$E$4,W$2,W$2)/IF($G26=0,12,$G26),2),"Manual Allocation",AI26))</f>
        <v>8.33</v>
      </c>
      <c r="X26" s="30" cm="1">
        <f t="array" ref="X26">IF($D26="","",_xlfn.SWITCH($J26,"Equal allocation",ROUND(($G26+$G26*$H26)/12,2),"Weighted Allocation",ROUND(($G26+$G26*$H26)*_xll.ACCOUNTTURNOVER(Connection,$E$10,,$D26,,$E$4,X$2,X$2)/IF($G26=0,12,$G26),2),"Manual Allocation",AJ26))</f>
        <v>8.33</v>
      </c>
      <c r="Y26" s="58"/>
      <c r="Z26" s="58"/>
      <c r="AA26" s="58"/>
      <c r="AB26" s="58"/>
      <c r="AC26" s="58"/>
      <c r="AD26" s="58"/>
      <c r="AE26" s="58"/>
      <c r="AF26" s="58"/>
      <c r="AG26" s="58"/>
      <c r="AH26" s="58"/>
      <c r="AI26" s="58"/>
      <c r="AJ26" s="58"/>
    </row>
    <row r="27" spans="1:36" s="25" customFormat="1" x14ac:dyDescent="0.45">
      <c r="A27" s="19"/>
      <c r="B27" s="19"/>
      <c r="C27" s="19"/>
      <c r="D27" s="19" t="str">
        <v>41000</v>
      </c>
      <c r="E27" s="19" t="str">
        <v>000000</v>
      </c>
      <c r="F27" s="19" t="str">
        <v>Sales Returns and Allowances</v>
      </c>
      <c r="G27" s="16">
        <v>0</v>
      </c>
      <c r="H27" s="37"/>
      <c r="I27" s="17" t="str" cm="1">
        <f t="array" ref="I27">IF($D27="","",_xll.WRITEBACKBUDGET(Connection,$E$4,$E$10,$H$9,FALSE,$D27,$E27,$M27:$X27))</f>
        <v>Pending</v>
      </c>
      <c r="J27" s="17" t="str">
        <f t="shared" si="0"/>
        <v>Equal allocation</v>
      </c>
      <c r="K27" s="16">
        <f t="shared" si="1"/>
        <v>0</v>
      </c>
      <c r="L27" s="16">
        <f t="shared" si="2"/>
        <v>0</v>
      </c>
      <c r="M27" s="30" cm="1">
        <f t="array" ref="M27">IF($D27="","",_xlfn.SWITCH($J27,"Equal allocation",ROUND(($G27+$G27*$H27)/12,2),"Weighted Allocation",ROUND(($G27+$G27*$H27)*_xll.ACCOUNTTURNOVER(Connection,$E$10,,$D27,,$E$4,M$2,M$2)/IF($G27=0,12,$G27),2),"Manual Allocation",Y27))</f>
        <v>0</v>
      </c>
      <c r="N27" s="30" cm="1">
        <f t="array" ref="N27">IF($D27="","",_xlfn.SWITCH($J27,"Equal allocation",ROUND(($G27+$G27*$H27)/12,2),"Weighted Allocation",ROUND(($G27+$G27*$H27)*_xll.ACCOUNTTURNOVER(Connection,$E$10,,$D27,,$E$4,N$2,N$2)/IF($G27=0,12,$G27),2),"Manual Allocation",Z27))</f>
        <v>0</v>
      </c>
      <c r="O27" s="30" cm="1">
        <f t="array" ref="O27">IF($D27="","",_xlfn.SWITCH($J27,"Equal allocation",ROUND(($G27+$G27*$H27)/12,2),"Weighted Allocation",ROUND(($G27+$G27*$H27)*_xll.ACCOUNTTURNOVER(Connection,$E$10,,$D27,,$E$4,O$2,O$2)/IF($G27=0,12,$G27),2),"Manual Allocation",AA27))</f>
        <v>0</v>
      </c>
      <c r="P27" s="30" cm="1">
        <f t="array" ref="P27">IF($D27="","",_xlfn.SWITCH($J27,"Equal allocation",ROUND(($G27+$G27*$H27)/12,2),"Weighted Allocation",ROUND(($G27+$G27*$H27)*_xll.ACCOUNTTURNOVER(Connection,$E$10,,$D27,,$E$4,P$2,P$2)/IF($G27=0,12,$G27),2),"Manual Allocation",AB27))</f>
        <v>0</v>
      </c>
      <c r="Q27" s="30" cm="1">
        <f t="array" ref="Q27">IF($D27="","",_xlfn.SWITCH($J27,"Equal allocation",ROUND(($G27+$G27*$H27)/12,2),"Weighted Allocation",ROUND(($G27+$G27*$H27)*_xll.ACCOUNTTURNOVER(Connection,$E$10,,$D27,,$E$4,Q$2,Q$2)/IF($G27=0,12,$G27),2),"Manual Allocation",AC27))</f>
        <v>0</v>
      </c>
      <c r="R27" s="30" cm="1">
        <f t="array" ref="R27">IF($D27="","",_xlfn.SWITCH($J27,"Equal allocation",ROUND(($G27+$G27*$H27)/12,2),"Weighted Allocation",ROUND(($G27+$G27*$H27)*_xll.ACCOUNTTURNOVER(Connection,$E$10,,$D27,,$E$4,R$2,R$2)/IF($G27=0,12,$G27),2),"Manual Allocation",AD27))</f>
        <v>0</v>
      </c>
      <c r="S27" s="30" cm="1">
        <f t="array" ref="S27">IF($D27="","",_xlfn.SWITCH($J27,"Equal allocation",ROUND(($G27+$G27*$H27)/12,2),"Weighted Allocation",ROUND(($G27+$G27*$H27)*_xll.ACCOUNTTURNOVER(Connection,$E$10,,$D27,,$E$4,S$2,S$2)/IF($G27=0,12,$G27),2),"Manual Allocation",AE27))</f>
        <v>0</v>
      </c>
      <c r="T27" s="30" cm="1">
        <f t="array" ref="T27">IF($D27="","",_xlfn.SWITCH($J27,"Equal allocation",ROUND(($G27+$G27*$H27)/12,2),"Weighted Allocation",ROUND(($G27+$G27*$H27)*_xll.ACCOUNTTURNOVER(Connection,$E$10,,$D27,,$E$4,T$2,T$2)/IF($G27=0,12,$G27),2),"Manual Allocation",AF27))</f>
        <v>0</v>
      </c>
      <c r="U27" s="30" cm="1">
        <f t="array" ref="U27">IF($D27="","",_xlfn.SWITCH($J27,"Equal allocation",ROUND(($G27+$G27*$H27)/12,2),"Weighted Allocation",ROUND(($G27+$G27*$H27)*_xll.ACCOUNTTURNOVER(Connection,$E$10,,$D27,,$E$4,U$2,U$2)/IF($G27=0,12,$G27),2),"Manual Allocation",AG27))</f>
        <v>0</v>
      </c>
      <c r="V27" s="30" cm="1">
        <f t="array" ref="V27">IF($D27="","",_xlfn.SWITCH($J27,"Equal allocation",ROUND(($G27+$G27*$H27)/12,2),"Weighted Allocation",ROUND(($G27+$G27*$H27)*_xll.ACCOUNTTURNOVER(Connection,$E$10,,$D27,,$E$4,V$2,V$2)/IF($G27=0,12,$G27),2),"Manual Allocation",AH27))</f>
        <v>0</v>
      </c>
      <c r="W27" s="30" cm="1">
        <f t="array" ref="W27">IF($D27="","",_xlfn.SWITCH($J27,"Equal allocation",ROUND(($G27+$G27*$H27)/12,2),"Weighted Allocation",ROUND(($G27+$G27*$H27)*_xll.ACCOUNTTURNOVER(Connection,$E$10,,$D27,,$E$4,W$2,W$2)/IF($G27=0,12,$G27),2),"Manual Allocation",AI27))</f>
        <v>0</v>
      </c>
      <c r="X27" s="30" cm="1">
        <f t="array" ref="X27">IF($D27="","",_xlfn.SWITCH($J27,"Equal allocation",ROUND(($G27+$G27*$H27)/12,2),"Weighted Allocation",ROUND(($G27+$G27*$H27)*_xll.ACCOUNTTURNOVER(Connection,$E$10,,$D27,,$E$4,X$2,X$2)/IF($G27=0,12,$G27),2),"Manual Allocation",AJ27))</f>
        <v>0</v>
      </c>
      <c r="Y27" s="58"/>
      <c r="Z27" s="58"/>
      <c r="AA27" s="58"/>
      <c r="AB27" s="58"/>
      <c r="AC27" s="58"/>
      <c r="AD27" s="58"/>
      <c r="AE27" s="58"/>
      <c r="AF27" s="58"/>
      <c r="AG27" s="58"/>
      <c r="AH27" s="58"/>
      <c r="AI27" s="58"/>
      <c r="AJ27" s="58"/>
    </row>
    <row r="28" spans="1:36" s="25" customFormat="1" x14ac:dyDescent="0.45">
      <c r="A28" s="19"/>
      <c r="B28" s="19"/>
      <c r="C28" s="19"/>
      <c r="D28" s="15" t="str">
        <v>43000</v>
      </c>
      <c r="E28" s="15" t="str">
        <v>000000</v>
      </c>
      <c r="F28" s="15" t="str">
        <v>Inter Branch Sales</v>
      </c>
      <c r="G28" s="16">
        <v>0</v>
      </c>
      <c r="H28" s="37"/>
      <c r="I28" s="17" t="str" cm="1">
        <f t="array" ref="I28">IF($D28="","",_xll.WRITEBACKBUDGET(Connection,$E$4,$E$10,$H$9,FALSE,$D28,$E28,$M28:$X28))</f>
        <v>Pending</v>
      </c>
      <c r="J28" s="17" t="str">
        <f t="shared" si="0"/>
        <v>Equal allocation</v>
      </c>
      <c r="K28" s="16">
        <f t="shared" si="1"/>
        <v>0</v>
      </c>
      <c r="L28" s="16">
        <f t="shared" si="2"/>
        <v>0</v>
      </c>
      <c r="M28" s="30" cm="1">
        <f t="array" ref="M28">IF($D28="","",_xlfn.SWITCH($J28,"Equal allocation",ROUND(($G28+$G28*$H28)/12,2),"Weighted Allocation",ROUND(($G28+$G28*$H28)*_xll.ACCOUNTTURNOVER(Connection,$E$10,,$D28,,$E$4,M$2,M$2)/IF($G28=0,12,$G28),2),"Manual Allocation",Y28))</f>
        <v>0</v>
      </c>
      <c r="N28" s="30" cm="1">
        <f t="array" ref="N28">IF($D28="","",_xlfn.SWITCH($J28,"Equal allocation",ROUND(($G28+$G28*$H28)/12,2),"Weighted Allocation",ROUND(($G28+$G28*$H28)*_xll.ACCOUNTTURNOVER(Connection,$E$10,,$D28,,$E$4,N$2,N$2)/IF($G28=0,12,$G28),2),"Manual Allocation",Z28))</f>
        <v>0</v>
      </c>
      <c r="O28" s="30" cm="1">
        <f t="array" ref="O28">IF($D28="","",_xlfn.SWITCH($J28,"Equal allocation",ROUND(($G28+$G28*$H28)/12,2),"Weighted Allocation",ROUND(($G28+$G28*$H28)*_xll.ACCOUNTTURNOVER(Connection,$E$10,,$D28,,$E$4,O$2,O$2)/IF($G28=0,12,$G28),2),"Manual Allocation",AA28))</f>
        <v>0</v>
      </c>
      <c r="P28" s="30" cm="1">
        <f t="array" ref="P28">IF($D28="","",_xlfn.SWITCH($J28,"Equal allocation",ROUND(($G28+$G28*$H28)/12,2),"Weighted Allocation",ROUND(($G28+$G28*$H28)*_xll.ACCOUNTTURNOVER(Connection,$E$10,,$D28,,$E$4,P$2,P$2)/IF($G28=0,12,$G28),2),"Manual Allocation",AB28))</f>
        <v>0</v>
      </c>
      <c r="Q28" s="30" cm="1">
        <f t="array" ref="Q28">IF($D28="","",_xlfn.SWITCH($J28,"Equal allocation",ROUND(($G28+$G28*$H28)/12,2),"Weighted Allocation",ROUND(($G28+$G28*$H28)*_xll.ACCOUNTTURNOVER(Connection,$E$10,,$D28,,$E$4,Q$2,Q$2)/IF($G28=0,12,$G28),2),"Manual Allocation",AC28))</f>
        <v>0</v>
      </c>
      <c r="R28" s="30" cm="1">
        <f t="array" ref="R28">IF($D28="","",_xlfn.SWITCH($J28,"Equal allocation",ROUND(($G28+$G28*$H28)/12,2),"Weighted Allocation",ROUND(($G28+$G28*$H28)*_xll.ACCOUNTTURNOVER(Connection,$E$10,,$D28,,$E$4,R$2,R$2)/IF($G28=0,12,$G28),2),"Manual Allocation",AD28))</f>
        <v>0</v>
      </c>
      <c r="S28" s="30" cm="1">
        <f t="array" ref="S28">IF($D28="","",_xlfn.SWITCH($J28,"Equal allocation",ROUND(($G28+$G28*$H28)/12,2),"Weighted Allocation",ROUND(($G28+$G28*$H28)*_xll.ACCOUNTTURNOVER(Connection,$E$10,,$D28,,$E$4,S$2,S$2)/IF($G28=0,12,$G28),2),"Manual Allocation",AE28))</f>
        <v>0</v>
      </c>
      <c r="T28" s="30" cm="1">
        <f t="array" ref="T28">IF($D28="","",_xlfn.SWITCH($J28,"Equal allocation",ROUND(($G28+$G28*$H28)/12,2),"Weighted Allocation",ROUND(($G28+$G28*$H28)*_xll.ACCOUNTTURNOVER(Connection,$E$10,,$D28,,$E$4,T$2,T$2)/IF($G28=0,12,$G28),2),"Manual Allocation",AF28))</f>
        <v>0</v>
      </c>
      <c r="U28" s="30" cm="1">
        <f t="array" ref="U28">IF($D28="","",_xlfn.SWITCH($J28,"Equal allocation",ROUND(($G28+$G28*$H28)/12,2),"Weighted Allocation",ROUND(($G28+$G28*$H28)*_xll.ACCOUNTTURNOVER(Connection,$E$10,,$D28,,$E$4,U$2,U$2)/IF($G28=0,12,$G28),2),"Manual Allocation",AG28))</f>
        <v>0</v>
      </c>
      <c r="V28" s="30" cm="1">
        <f t="array" ref="V28">IF($D28="","",_xlfn.SWITCH($J28,"Equal allocation",ROUND(($G28+$G28*$H28)/12,2),"Weighted Allocation",ROUND(($G28+$G28*$H28)*_xll.ACCOUNTTURNOVER(Connection,$E$10,,$D28,,$E$4,V$2,V$2)/IF($G28=0,12,$G28),2),"Manual Allocation",AH28))</f>
        <v>0</v>
      </c>
      <c r="W28" s="30" cm="1">
        <f t="array" ref="W28">IF($D28="","",_xlfn.SWITCH($J28,"Equal allocation",ROUND(($G28+$G28*$H28)/12,2),"Weighted Allocation",ROUND(($G28+$G28*$H28)*_xll.ACCOUNTTURNOVER(Connection,$E$10,,$D28,,$E$4,W$2,W$2)/IF($G28=0,12,$G28),2),"Manual Allocation",AI28))</f>
        <v>0</v>
      </c>
      <c r="X28" s="30" cm="1">
        <f t="array" ref="X28">IF($D28="","",_xlfn.SWITCH($J28,"Equal allocation",ROUND(($G28+$G28*$H28)/12,2),"Weighted Allocation",ROUND(($G28+$G28*$H28)*_xll.ACCOUNTTURNOVER(Connection,$E$10,,$D28,,$E$4,X$2,X$2)/IF($G28=0,12,$G28),2),"Manual Allocation",AJ28))</f>
        <v>0</v>
      </c>
      <c r="Y28" s="58"/>
      <c r="Z28" s="58"/>
      <c r="AA28" s="58"/>
      <c r="AB28" s="58"/>
      <c r="AC28" s="58"/>
      <c r="AD28" s="58"/>
      <c r="AE28" s="58"/>
      <c r="AF28" s="58"/>
      <c r="AG28" s="58"/>
      <c r="AH28" s="58"/>
      <c r="AI28" s="58"/>
      <c r="AJ28" s="58"/>
    </row>
    <row r="29" spans="1:36" s="25" customFormat="1" x14ac:dyDescent="0.45">
      <c r="A29" s="19"/>
      <c r="B29" s="19"/>
      <c r="C29" s="19"/>
      <c r="D29" s="15" t="str">
        <v>49000</v>
      </c>
      <c r="E29" s="15" t="str">
        <v>000000</v>
      </c>
      <c r="F29" s="15" t="str">
        <v>Discount Taken</v>
      </c>
      <c r="G29" s="16">
        <v>-498371.89</v>
      </c>
      <c r="H29" s="37"/>
      <c r="I29" s="17" t="str" cm="1">
        <f t="array" ref="I29">IF($D29="","",_xll.WRITEBACKBUDGET(Connection,$E$4,$E$10,$H$9,FALSE,$D29,$E29,$M29:$X29))</f>
        <v>Pending</v>
      </c>
      <c r="J29" s="17" t="str">
        <f t="shared" si="0"/>
        <v>Equal allocation</v>
      </c>
      <c r="K29" s="16">
        <f t="shared" si="1"/>
        <v>-498371.87999999995</v>
      </c>
      <c r="L29" s="16">
        <f t="shared" si="2"/>
        <v>-498371.87999999995</v>
      </c>
      <c r="M29" s="30" cm="1">
        <f t="array" ref="M29">IF($D29="","",_xlfn.SWITCH($J29,"Equal allocation",ROUND(($G29+$G29*$H29)/12,2),"Weighted Allocation",ROUND(($G29+$G29*$H29)*_xll.ACCOUNTTURNOVER(Connection,$E$10,,$D29,,$E$4,M$2,M$2)/IF($G29=0,12,$G29),2),"Manual Allocation",Y29))</f>
        <v>-41530.99</v>
      </c>
      <c r="N29" s="30" cm="1">
        <f t="array" ref="N29">IF($D29="","",_xlfn.SWITCH($J29,"Equal allocation",ROUND(($G29+$G29*$H29)/12,2),"Weighted Allocation",ROUND(($G29+$G29*$H29)*_xll.ACCOUNTTURNOVER(Connection,$E$10,,$D29,,$E$4,N$2,N$2)/IF($G29=0,12,$G29),2),"Manual Allocation",Z29))</f>
        <v>-41530.99</v>
      </c>
      <c r="O29" s="30" cm="1">
        <f t="array" ref="O29">IF($D29="","",_xlfn.SWITCH($J29,"Equal allocation",ROUND(($G29+$G29*$H29)/12,2),"Weighted Allocation",ROUND(($G29+$G29*$H29)*_xll.ACCOUNTTURNOVER(Connection,$E$10,,$D29,,$E$4,O$2,O$2)/IF($G29=0,12,$G29),2),"Manual Allocation",AA29))</f>
        <v>-41530.99</v>
      </c>
      <c r="P29" s="30" cm="1">
        <f t="array" ref="P29">IF($D29="","",_xlfn.SWITCH($J29,"Equal allocation",ROUND(($G29+$G29*$H29)/12,2),"Weighted Allocation",ROUND(($G29+$G29*$H29)*_xll.ACCOUNTTURNOVER(Connection,$E$10,,$D29,,$E$4,P$2,P$2)/IF($G29=0,12,$G29),2),"Manual Allocation",AB29))</f>
        <v>-41530.99</v>
      </c>
      <c r="Q29" s="30" cm="1">
        <f t="array" ref="Q29">IF($D29="","",_xlfn.SWITCH($J29,"Equal allocation",ROUND(($G29+$G29*$H29)/12,2),"Weighted Allocation",ROUND(($G29+$G29*$H29)*_xll.ACCOUNTTURNOVER(Connection,$E$10,,$D29,,$E$4,Q$2,Q$2)/IF($G29=0,12,$G29),2),"Manual Allocation",AC29))</f>
        <v>-41530.99</v>
      </c>
      <c r="R29" s="30" cm="1">
        <f t="array" ref="R29">IF($D29="","",_xlfn.SWITCH($J29,"Equal allocation",ROUND(($G29+$G29*$H29)/12,2),"Weighted Allocation",ROUND(($G29+$G29*$H29)*_xll.ACCOUNTTURNOVER(Connection,$E$10,,$D29,,$E$4,R$2,R$2)/IF($G29=0,12,$G29),2),"Manual Allocation",AD29))</f>
        <v>-41530.99</v>
      </c>
      <c r="S29" s="30" cm="1">
        <f t="array" ref="S29">IF($D29="","",_xlfn.SWITCH($J29,"Equal allocation",ROUND(($G29+$G29*$H29)/12,2),"Weighted Allocation",ROUND(($G29+$G29*$H29)*_xll.ACCOUNTTURNOVER(Connection,$E$10,,$D29,,$E$4,S$2,S$2)/IF($G29=0,12,$G29),2),"Manual Allocation",AE29))</f>
        <v>-41530.99</v>
      </c>
      <c r="T29" s="30" cm="1">
        <f t="array" ref="T29">IF($D29="","",_xlfn.SWITCH($J29,"Equal allocation",ROUND(($G29+$G29*$H29)/12,2),"Weighted Allocation",ROUND(($G29+$G29*$H29)*_xll.ACCOUNTTURNOVER(Connection,$E$10,,$D29,,$E$4,T$2,T$2)/IF($G29=0,12,$G29),2),"Manual Allocation",AF29))</f>
        <v>-41530.99</v>
      </c>
      <c r="U29" s="30" cm="1">
        <f t="array" ref="U29">IF($D29="","",_xlfn.SWITCH($J29,"Equal allocation",ROUND(($G29+$G29*$H29)/12,2),"Weighted Allocation",ROUND(($G29+$G29*$H29)*_xll.ACCOUNTTURNOVER(Connection,$E$10,,$D29,,$E$4,U$2,U$2)/IF($G29=0,12,$G29),2),"Manual Allocation",AG29))</f>
        <v>-41530.99</v>
      </c>
      <c r="V29" s="30" cm="1">
        <f t="array" ref="V29">IF($D29="","",_xlfn.SWITCH($J29,"Equal allocation",ROUND(($G29+$G29*$H29)/12,2),"Weighted Allocation",ROUND(($G29+$G29*$H29)*_xll.ACCOUNTTURNOVER(Connection,$E$10,,$D29,,$E$4,V$2,V$2)/IF($G29=0,12,$G29),2),"Manual Allocation",AH29))</f>
        <v>-41530.99</v>
      </c>
      <c r="W29" s="30" cm="1">
        <f t="array" ref="W29">IF($D29="","",_xlfn.SWITCH($J29,"Equal allocation",ROUND(($G29+$G29*$H29)/12,2),"Weighted Allocation",ROUND(($G29+$G29*$H29)*_xll.ACCOUNTTURNOVER(Connection,$E$10,,$D29,,$E$4,W$2,W$2)/IF($G29=0,12,$G29),2),"Manual Allocation",AI29))</f>
        <v>-41530.99</v>
      </c>
      <c r="X29" s="30" cm="1">
        <f t="array" ref="X29">IF($D29="","",_xlfn.SWITCH($J29,"Equal allocation",ROUND(($G29+$G29*$H29)/12,2),"Weighted Allocation",ROUND(($G29+$G29*$H29)*_xll.ACCOUNTTURNOVER(Connection,$E$10,,$D29,,$E$4,X$2,X$2)/IF($G29=0,12,$G29),2),"Manual Allocation",AJ29))</f>
        <v>-41530.99</v>
      </c>
      <c r="Y29" s="58"/>
      <c r="Z29" s="58"/>
      <c r="AA29" s="58"/>
      <c r="AB29" s="58"/>
      <c r="AC29" s="58"/>
      <c r="AD29" s="58"/>
      <c r="AE29" s="58"/>
      <c r="AF29" s="58"/>
      <c r="AG29" s="58"/>
      <c r="AH29" s="58"/>
      <c r="AI29" s="58"/>
      <c r="AJ29" s="58"/>
    </row>
    <row r="30" spans="1:36" s="25" customFormat="1" x14ac:dyDescent="0.45">
      <c r="A30" s="19"/>
      <c r="B30" s="19"/>
      <c r="C30" s="19"/>
      <c r="D30" s="15" t="str">
        <v>49300</v>
      </c>
      <c r="E30" s="15" t="str">
        <v>000000</v>
      </c>
      <c r="F30" s="15" t="str">
        <v>Other Income:Interest Income</v>
      </c>
      <c r="G30" s="16">
        <v>97500</v>
      </c>
      <c r="H30" s="37"/>
      <c r="I30" s="17" t="str" cm="1">
        <f t="array" ref="I30">IF($D30="","",_xll.WRITEBACKBUDGET(Connection,$E$4,$E$10,$H$9,FALSE,$D30,$E30,$M30:$X30))</f>
        <v>Pending</v>
      </c>
      <c r="J30" s="17" t="str">
        <f t="shared" si="0"/>
        <v>Equal allocation</v>
      </c>
      <c r="K30" s="16">
        <f t="shared" si="1"/>
        <v>97500</v>
      </c>
      <c r="L30" s="16">
        <f t="shared" si="2"/>
        <v>97500</v>
      </c>
      <c r="M30" s="30" cm="1">
        <f t="array" ref="M30">IF($D30="","",_xlfn.SWITCH($J30,"Equal allocation",ROUND(($G30+$G30*$H30)/12,2),"Weighted Allocation",ROUND(($G30+$G30*$H30)*_xll.ACCOUNTTURNOVER(Connection,$E$10,,$D30,,$E$4,M$2,M$2)/IF($G30=0,12,$G30),2),"Manual Allocation",Y30))</f>
        <v>8125</v>
      </c>
      <c r="N30" s="30" cm="1">
        <f t="array" ref="N30">IF($D30="","",_xlfn.SWITCH($J30,"Equal allocation",ROUND(($G30+$G30*$H30)/12,2),"Weighted Allocation",ROUND(($G30+$G30*$H30)*_xll.ACCOUNTTURNOVER(Connection,$E$10,,$D30,,$E$4,N$2,N$2)/IF($G30=0,12,$G30),2),"Manual Allocation",Z30))</f>
        <v>8125</v>
      </c>
      <c r="O30" s="30" cm="1">
        <f t="array" ref="O30">IF($D30="","",_xlfn.SWITCH($J30,"Equal allocation",ROUND(($G30+$G30*$H30)/12,2),"Weighted Allocation",ROUND(($G30+$G30*$H30)*_xll.ACCOUNTTURNOVER(Connection,$E$10,,$D30,,$E$4,O$2,O$2)/IF($G30=0,12,$G30),2),"Manual Allocation",AA30))</f>
        <v>8125</v>
      </c>
      <c r="P30" s="30" cm="1">
        <f t="array" ref="P30">IF($D30="","",_xlfn.SWITCH($J30,"Equal allocation",ROUND(($G30+$G30*$H30)/12,2),"Weighted Allocation",ROUND(($G30+$G30*$H30)*_xll.ACCOUNTTURNOVER(Connection,$E$10,,$D30,,$E$4,P$2,P$2)/IF($G30=0,12,$G30),2),"Manual Allocation",AB30))</f>
        <v>8125</v>
      </c>
      <c r="Q30" s="30" cm="1">
        <f t="array" ref="Q30">IF($D30="","",_xlfn.SWITCH($J30,"Equal allocation",ROUND(($G30+$G30*$H30)/12,2),"Weighted Allocation",ROUND(($G30+$G30*$H30)*_xll.ACCOUNTTURNOVER(Connection,$E$10,,$D30,,$E$4,Q$2,Q$2)/IF($G30=0,12,$G30),2),"Manual Allocation",AC30))</f>
        <v>8125</v>
      </c>
      <c r="R30" s="30" cm="1">
        <f t="array" ref="R30">IF($D30="","",_xlfn.SWITCH($J30,"Equal allocation",ROUND(($G30+$G30*$H30)/12,2),"Weighted Allocation",ROUND(($G30+$G30*$H30)*_xll.ACCOUNTTURNOVER(Connection,$E$10,,$D30,,$E$4,R$2,R$2)/IF($G30=0,12,$G30),2),"Manual Allocation",AD30))</f>
        <v>8125</v>
      </c>
      <c r="S30" s="30" cm="1">
        <f t="array" ref="S30">IF($D30="","",_xlfn.SWITCH($J30,"Equal allocation",ROUND(($G30+$G30*$H30)/12,2),"Weighted Allocation",ROUND(($G30+$G30*$H30)*_xll.ACCOUNTTURNOVER(Connection,$E$10,,$D30,,$E$4,S$2,S$2)/IF($G30=0,12,$G30),2),"Manual Allocation",AE30))</f>
        <v>8125</v>
      </c>
      <c r="T30" s="30" cm="1">
        <f t="array" ref="T30">IF($D30="","",_xlfn.SWITCH($J30,"Equal allocation",ROUND(($G30+$G30*$H30)/12,2),"Weighted Allocation",ROUND(($G30+$G30*$H30)*_xll.ACCOUNTTURNOVER(Connection,$E$10,,$D30,,$E$4,T$2,T$2)/IF($G30=0,12,$G30),2),"Manual Allocation",AF30))</f>
        <v>8125</v>
      </c>
      <c r="U30" s="30" cm="1">
        <f t="array" ref="U30">IF($D30="","",_xlfn.SWITCH($J30,"Equal allocation",ROUND(($G30+$G30*$H30)/12,2),"Weighted Allocation",ROUND(($G30+$G30*$H30)*_xll.ACCOUNTTURNOVER(Connection,$E$10,,$D30,,$E$4,U$2,U$2)/IF($G30=0,12,$G30),2),"Manual Allocation",AG30))</f>
        <v>8125</v>
      </c>
      <c r="V30" s="30" cm="1">
        <f t="array" ref="V30">IF($D30="","",_xlfn.SWITCH($J30,"Equal allocation",ROUND(($G30+$G30*$H30)/12,2),"Weighted Allocation",ROUND(($G30+$G30*$H30)*_xll.ACCOUNTTURNOVER(Connection,$E$10,,$D30,,$E$4,V$2,V$2)/IF($G30=0,12,$G30),2),"Manual Allocation",AH30))</f>
        <v>8125</v>
      </c>
      <c r="W30" s="30" cm="1">
        <f t="array" ref="W30">IF($D30="","",_xlfn.SWITCH($J30,"Equal allocation",ROUND(($G30+$G30*$H30)/12,2),"Weighted Allocation",ROUND(($G30+$G30*$H30)*_xll.ACCOUNTTURNOVER(Connection,$E$10,,$D30,,$E$4,W$2,W$2)/IF($G30=0,12,$G30),2),"Manual Allocation",AI30))</f>
        <v>8125</v>
      </c>
      <c r="X30" s="30" cm="1">
        <f t="array" ref="X30">IF($D30="","",_xlfn.SWITCH($J30,"Equal allocation",ROUND(($G30+$G30*$H30)/12,2),"Weighted Allocation",ROUND(($G30+$G30*$H30)*_xll.ACCOUNTTURNOVER(Connection,$E$10,,$D30,,$E$4,X$2,X$2)/IF($G30=0,12,$G30),2),"Manual Allocation",AJ30))</f>
        <v>8125</v>
      </c>
      <c r="Y30" s="58"/>
      <c r="Z30" s="58"/>
      <c r="AA30" s="58"/>
      <c r="AB30" s="58"/>
      <c r="AC30" s="58"/>
      <c r="AD30" s="58"/>
      <c r="AE30" s="58"/>
      <c r="AF30" s="58"/>
      <c r="AG30" s="58"/>
      <c r="AH30" s="58"/>
      <c r="AI30" s="58"/>
      <c r="AJ30" s="58"/>
    </row>
    <row r="31" spans="1:36" s="25" customFormat="1" x14ac:dyDescent="0.45">
      <c r="A31" s="19"/>
      <c r="B31" s="19"/>
      <c r="C31" s="19"/>
      <c r="D31" s="15" t="str">
        <v>49400</v>
      </c>
      <c r="E31" s="15" t="str">
        <v>000000</v>
      </c>
      <c r="F31" s="15" t="str">
        <v>Other Income</v>
      </c>
      <c r="G31" s="16">
        <v>86993.33</v>
      </c>
      <c r="H31" s="37"/>
      <c r="I31" s="17" t="str" cm="1">
        <f t="array" ref="I31">IF($D31="","",_xll.WRITEBACKBUDGET(Connection,$E$4,$E$10,$H$9,FALSE,$D31,$E31,$M31:$X31))</f>
        <v>Pending</v>
      </c>
      <c r="J31" s="17" t="str">
        <f t="shared" si="0"/>
        <v>Equal allocation</v>
      </c>
      <c r="K31" s="16">
        <f t="shared" si="1"/>
        <v>86993.280000000013</v>
      </c>
      <c r="L31" s="16">
        <f t="shared" si="2"/>
        <v>86993.280000000013</v>
      </c>
      <c r="M31" s="30" cm="1">
        <f t="array" ref="M31">IF($D31="","",_xlfn.SWITCH($J31,"Equal allocation",ROUND(($G31+$G31*$H31)/12,2),"Weighted Allocation",ROUND(($G31+$G31*$H31)*_xll.ACCOUNTTURNOVER(Connection,$E$10,,$D31,,$E$4,M$2,M$2)/IF($G31=0,12,$G31),2),"Manual Allocation",Y31))</f>
        <v>7249.44</v>
      </c>
      <c r="N31" s="30" cm="1">
        <f t="array" ref="N31">IF($D31="","",_xlfn.SWITCH($J31,"Equal allocation",ROUND(($G31+$G31*$H31)/12,2),"Weighted Allocation",ROUND(($G31+$G31*$H31)*_xll.ACCOUNTTURNOVER(Connection,$E$10,,$D31,,$E$4,N$2,N$2)/IF($G31=0,12,$G31),2),"Manual Allocation",Z31))</f>
        <v>7249.44</v>
      </c>
      <c r="O31" s="30" cm="1">
        <f t="array" ref="O31">IF($D31="","",_xlfn.SWITCH($J31,"Equal allocation",ROUND(($G31+$G31*$H31)/12,2),"Weighted Allocation",ROUND(($G31+$G31*$H31)*_xll.ACCOUNTTURNOVER(Connection,$E$10,,$D31,,$E$4,O$2,O$2)/IF($G31=0,12,$G31),2),"Manual Allocation",AA31))</f>
        <v>7249.44</v>
      </c>
      <c r="P31" s="30" cm="1">
        <f t="array" ref="P31">IF($D31="","",_xlfn.SWITCH($J31,"Equal allocation",ROUND(($G31+$G31*$H31)/12,2),"Weighted Allocation",ROUND(($G31+$G31*$H31)*_xll.ACCOUNTTURNOVER(Connection,$E$10,,$D31,,$E$4,P$2,P$2)/IF($G31=0,12,$G31),2),"Manual Allocation",AB31))</f>
        <v>7249.44</v>
      </c>
      <c r="Q31" s="30" cm="1">
        <f t="array" ref="Q31">IF($D31="","",_xlfn.SWITCH($J31,"Equal allocation",ROUND(($G31+$G31*$H31)/12,2),"Weighted Allocation",ROUND(($G31+$G31*$H31)*_xll.ACCOUNTTURNOVER(Connection,$E$10,,$D31,,$E$4,Q$2,Q$2)/IF($G31=0,12,$G31),2),"Manual Allocation",AC31))</f>
        <v>7249.44</v>
      </c>
      <c r="R31" s="30" cm="1">
        <f t="array" ref="R31">IF($D31="","",_xlfn.SWITCH($J31,"Equal allocation",ROUND(($G31+$G31*$H31)/12,2),"Weighted Allocation",ROUND(($G31+$G31*$H31)*_xll.ACCOUNTTURNOVER(Connection,$E$10,,$D31,,$E$4,R$2,R$2)/IF($G31=0,12,$G31),2),"Manual Allocation",AD31))</f>
        <v>7249.44</v>
      </c>
      <c r="S31" s="30" cm="1">
        <f t="array" ref="S31">IF($D31="","",_xlfn.SWITCH($J31,"Equal allocation",ROUND(($G31+$G31*$H31)/12,2),"Weighted Allocation",ROUND(($G31+$G31*$H31)*_xll.ACCOUNTTURNOVER(Connection,$E$10,,$D31,,$E$4,S$2,S$2)/IF($G31=0,12,$G31),2),"Manual Allocation",AE31))</f>
        <v>7249.44</v>
      </c>
      <c r="T31" s="30" cm="1">
        <f t="array" ref="T31">IF($D31="","",_xlfn.SWITCH($J31,"Equal allocation",ROUND(($G31+$G31*$H31)/12,2),"Weighted Allocation",ROUND(($G31+$G31*$H31)*_xll.ACCOUNTTURNOVER(Connection,$E$10,,$D31,,$E$4,T$2,T$2)/IF($G31=0,12,$G31),2),"Manual Allocation",AF31))</f>
        <v>7249.44</v>
      </c>
      <c r="U31" s="30" cm="1">
        <f t="array" ref="U31">IF($D31="","",_xlfn.SWITCH($J31,"Equal allocation",ROUND(($G31+$G31*$H31)/12,2),"Weighted Allocation",ROUND(($G31+$G31*$H31)*_xll.ACCOUNTTURNOVER(Connection,$E$10,,$D31,,$E$4,U$2,U$2)/IF($G31=0,12,$G31),2),"Manual Allocation",AG31))</f>
        <v>7249.44</v>
      </c>
      <c r="V31" s="30" cm="1">
        <f t="array" ref="V31">IF($D31="","",_xlfn.SWITCH($J31,"Equal allocation",ROUND(($G31+$G31*$H31)/12,2),"Weighted Allocation",ROUND(($G31+$G31*$H31)*_xll.ACCOUNTTURNOVER(Connection,$E$10,,$D31,,$E$4,V$2,V$2)/IF($G31=0,12,$G31),2),"Manual Allocation",AH31))</f>
        <v>7249.44</v>
      </c>
      <c r="W31" s="30" cm="1">
        <f t="array" ref="W31">IF($D31="","",_xlfn.SWITCH($J31,"Equal allocation",ROUND(($G31+$G31*$H31)/12,2),"Weighted Allocation",ROUND(($G31+$G31*$H31)*_xll.ACCOUNTTURNOVER(Connection,$E$10,,$D31,,$E$4,W$2,W$2)/IF($G31=0,12,$G31),2),"Manual Allocation",AI31))</f>
        <v>7249.44</v>
      </c>
      <c r="X31" s="30" cm="1">
        <f t="array" ref="X31">IF($D31="","",_xlfn.SWITCH($J31,"Equal allocation",ROUND(($G31+$G31*$H31)/12,2),"Weighted Allocation",ROUND(($G31+$G31*$H31)*_xll.ACCOUNTTURNOVER(Connection,$E$10,,$D31,,$E$4,X$2,X$2)/IF($G31=0,12,$G31),2),"Manual Allocation",AJ31))</f>
        <v>7249.44</v>
      </c>
      <c r="Y31" s="58"/>
      <c r="Z31" s="58"/>
      <c r="AA31" s="58"/>
      <c r="AB31" s="58"/>
      <c r="AC31" s="58"/>
      <c r="AD31" s="58"/>
      <c r="AE31" s="58"/>
      <c r="AF31" s="58"/>
      <c r="AG31" s="58"/>
      <c r="AH31" s="58"/>
      <c r="AI31" s="58"/>
      <c r="AJ31" s="58"/>
    </row>
    <row r="32" spans="1:36" s="25" customFormat="1" x14ac:dyDescent="0.45">
      <c r="A32" s="19"/>
      <c r="B32" s="19"/>
      <c r="C32" s="19"/>
      <c r="D32" s="15" t="str">
        <v>50000</v>
      </c>
      <c r="E32" s="15" t="str">
        <v>000000</v>
      </c>
      <c r="F32" s="15" t="str">
        <v>COGS - Inventory</v>
      </c>
      <c r="G32" s="16">
        <v>18139029.73</v>
      </c>
      <c r="H32" s="37"/>
      <c r="I32" s="17" t="str" cm="1">
        <f t="array" ref="I32">IF($D32="","",_xll.WRITEBACKBUDGET(Connection,$E$4,$E$10,$H$9,FALSE,$D32,$E32,$M32:$X32))</f>
        <v>Pending</v>
      </c>
      <c r="J32" s="17" t="str">
        <f t="shared" si="0"/>
        <v>Equal allocation</v>
      </c>
      <c r="K32" s="16">
        <f t="shared" si="1"/>
        <v>18139029.720000003</v>
      </c>
      <c r="L32" s="16">
        <f t="shared" si="2"/>
        <v>18139029.720000003</v>
      </c>
      <c r="M32" s="30" cm="1">
        <f t="array" ref="M32">IF($D32="","",_xlfn.SWITCH($J32,"Equal allocation",ROUND(($G32+$G32*$H32)/12,2),"Weighted Allocation",ROUND(($G32+$G32*$H32)*_xll.ACCOUNTTURNOVER(Connection,$E$10,,$D32,,$E$4,M$2,M$2)/IF($G32=0,12,$G32),2),"Manual Allocation",Y32))</f>
        <v>1511585.81</v>
      </c>
      <c r="N32" s="30" cm="1">
        <f t="array" ref="N32">IF($D32="","",_xlfn.SWITCH($J32,"Equal allocation",ROUND(($G32+$G32*$H32)/12,2),"Weighted Allocation",ROUND(($G32+$G32*$H32)*_xll.ACCOUNTTURNOVER(Connection,$E$10,,$D32,,$E$4,N$2,N$2)/IF($G32=0,12,$G32),2),"Manual Allocation",Z32))</f>
        <v>1511585.81</v>
      </c>
      <c r="O32" s="30" cm="1">
        <f t="array" ref="O32">IF($D32="","",_xlfn.SWITCH($J32,"Equal allocation",ROUND(($G32+$G32*$H32)/12,2),"Weighted Allocation",ROUND(($G32+$G32*$H32)*_xll.ACCOUNTTURNOVER(Connection,$E$10,,$D32,,$E$4,O$2,O$2)/IF($G32=0,12,$G32),2),"Manual Allocation",AA32))</f>
        <v>1511585.81</v>
      </c>
      <c r="P32" s="30" cm="1">
        <f t="array" ref="P32">IF($D32="","",_xlfn.SWITCH($J32,"Equal allocation",ROUND(($G32+$G32*$H32)/12,2),"Weighted Allocation",ROUND(($G32+$G32*$H32)*_xll.ACCOUNTTURNOVER(Connection,$E$10,,$D32,,$E$4,P$2,P$2)/IF($G32=0,12,$G32),2),"Manual Allocation",AB32))</f>
        <v>1511585.81</v>
      </c>
      <c r="Q32" s="30" cm="1">
        <f t="array" ref="Q32">IF($D32="","",_xlfn.SWITCH($J32,"Equal allocation",ROUND(($G32+$G32*$H32)/12,2),"Weighted Allocation",ROUND(($G32+$G32*$H32)*_xll.ACCOUNTTURNOVER(Connection,$E$10,,$D32,,$E$4,Q$2,Q$2)/IF($G32=0,12,$G32),2),"Manual Allocation",AC32))</f>
        <v>1511585.81</v>
      </c>
      <c r="R32" s="30" cm="1">
        <f t="array" ref="R32">IF($D32="","",_xlfn.SWITCH($J32,"Equal allocation",ROUND(($G32+$G32*$H32)/12,2),"Weighted Allocation",ROUND(($G32+$G32*$H32)*_xll.ACCOUNTTURNOVER(Connection,$E$10,,$D32,,$E$4,R$2,R$2)/IF($G32=0,12,$G32),2),"Manual Allocation",AD32))</f>
        <v>1511585.81</v>
      </c>
      <c r="S32" s="30" cm="1">
        <f t="array" ref="S32">IF($D32="","",_xlfn.SWITCH($J32,"Equal allocation",ROUND(($G32+$G32*$H32)/12,2),"Weighted Allocation",ROUND(($G32+$G32*$H32)*_xll.ACCOUNTTURNOVER(Connection,$E$10,,$D32,,$E$4,S$2,S$2)/IF($G32=0,12,$G32),2),"Manual Allocation",AE32))</f>
        <v>1511585.81</v>
      </c>
      <c r="T32" s="30" cm="1">
        <f t="array" ref="T32">IF($D32="","",_xlfn.SWITCH($J32,"Equal allocation",ROUND(($G32+$G32*$H32)/12,2),"Weighted Allocation",ROUND(($G32+$G32*$H32)*_xll.ACCOUNTTURNOVER(Connection,$E$10,,$D32,,$E$4,T$2,T$2)/IF($G32=0,12,$G32),2),"Manual Allocation",AF32))</f>
        <v>1511585.81</v>
      </c>
      <c r="U32" s="30" cm="1">
        <f t="array" ref="U32">IF($D32="","",_xlfn.SWITCH($J32,"Equal allocation",ROUND(($G32+$G32*$H32)/12,2),"Weighted Allocation",ROUND(($G32+$G32*$H32)*_xll.ACCOUNTTURNOVER(Connection,$E$10,,$D32,,$E$4,U$2,U$2)/IF($G32=0,12,$G32),2),"Manual Allocation",AG32))</f>
        <v>1511585.81</v>
      </c>
      <c r="V32" s="30" cm="1">
        <f t="array" ref="V32">IF($D32="","",_xlfn.SWITCH($J32,"Equal allocation",ROUND(($G32+$G32*$H32)/12,2),"Weighted Allocation",ROUND(($G32+$G32*$H32)*_xll.ACCOUNTTURNOVER(Connection,$E$10,,$D32,,$E$4,V$2,V$2)/IF($G32=0,12,$G32),2),"Manual Allocation",AH32))</f>
        <v>1511585.81</v>
      </c>
      <c r="W32" s="30" cm="1">
        <f t="array" ref="W32">IF($D32="","",_xlfn.SWITCH($J32,"Equal allocation",ROUND(($G32+$G32*$H32)/12,2),"Weighted Allocation",ROUND(($G32+$G32*$H32)*_xll.ACCOUNTTURNOVER(Connection,$E$10,,$D32,,$E$4,W$2,W$2)/IF($G32=0,12,$G32),2),"Manual Allocation",AI32))</f>
        <v>1511585.81</v>
      </c>
      <c r="X32" s="30" cm="1">
        <f t="array" ref="X32">IF($D32="","",_xlfn.SWITCH($J32,"Equal allocation",ROUND(($G32+$G32*$H32)/12,2),"Weighted Allocation",ROUND(($G32+$G32*$H32)*_xll.ACCOUNTTURNOVER(Connection,$E$10,,$D32,,$E$4,X$2,X$2)/IF($G32=0,12,$G32),2),"Manual Allocation",AJ32))</f>
        <v>1511585.81</v>
      </c>
      <c r="Y32" s="58"/>
      <c r="Z32" s="58"/>
      <c r="AA32" s="58"/>
      <c r="AB32" s="58"/>
      <c r="AC32" s="58"/>
      <c r="AD32" s="58"/>
      <c r="AE32" s="58"/>
      <c r="AF32" s="58"/>
      <c r="AG32" s="58"/>
      <c r="AH32" s="58"/>
      <c r="AI32" s="58"/>
      <c r="AJ32" s="58"/>
    </row>
    <row r="33" spans="1:36" s="25" customFormat="1" x14ac:dyDescent="0.45">
      <c r="A33" s="19"/>
      <c r="B33" s="19"/>
      <c r="C33" s="19"/>
      <c r="D33" s="15" t="str">
        <v>51000</v>
      </c>
      <c r="E33" s="15" t="str">
        <v>000000</v>
      </c>
      <c r="F33" s="15" t="str">
        <v>COGS - Direct Labor Costs</v>
      </c>
      <c r="G33" s="16">
        <v>4028.95</v>
      </c>
      <c r="H33" s="37"/>
      <c r="I33" s="17" t="str" cm="1">
        <f t="array" ref="I33">IF($D33="","",_xll.WRITEBACKBUDGET(Connection,$E$4,$E$10,$H$9,FALSE,$D33,$E33,$M33:$X33))</f>
        <v>Pending</v>
      </c>
      <c r="J33" s="17" t="str">
        <f t="shared" si="0"/>
        <v>Equal allocation</v>
      </c>
      <c r="K33" s="16">
        <f t="shared" si="1"/>
        <v>4029</v>
      </c>
      <c r="L33" s="16">
        <f t="shared" si="2"/>
        <v>4029</v>
      </c>
      <c r="M33" s="30" cm="1">
        <f t="array" ref="M33">IF($D33="","",_xlfn.SWITCH($J33,"Equal allocation",ROUND(($G33+$G33*$H33)/12,2),"Weighted Allocation",ROUND(($G33+$G33*$H33)*_xll.ACCOUNTTURNOVER(Connection,$E$10,,$D33,,$E$4,M$2,M$2)/IF($G33=0,12,$G33),2),"Manual Allocation",Y33))</f>
        <v>335.75</v>
      </c>
      <c r="N33" s="30" cm="1">
        <f t="array" ref="N33">IF($D33="","",_xlfn.SWITCH($J33,"Equal allocation",ROUND(($G33+$G33*$H33)/12,2),"Weighted Allocation",ROUND(($G33+$G33*$H33)*_xll.ACCOUNTTURNOVER(Connection,$E$10,,$D33,,$E$4,N$2,N$2)/IF($G33=0,12,$G33),2),"Manual Allocation",Z33))</f>
        <v>335.75</v>
      </c>
      <c r="O33" s="30" cm="1">
        <f t="array" ref="O33">IF($D33="","",_xlfn.SWITCH($J33,"Equal allocation",ROUND(($G33+$G33*$H33)/12,2),"Weighted Allocation",ROUND(($G33+$G33*$H33)*_xll.ACCOUNTTURNOVER(Connection,$E$10,,$D33,,$E$4,O$2,O$2)/IF($G33=0,12,$G33),2),"Manual Allocation",AA33))</f>
        <v>335.75</v>
      </c>
      <c r="P33" s="30" cm="1">
        <f t="array" ref="P33">IF($D33="","",_xlfn.SWITCH($J33,"Equal allocation",ROUND(($G33+$G33*$H33)/12,2),"Weighted Allocation",ROUND(($G33+$G33*$H33)*_xll.ACCOUNTTURNOVER(Connection,$E$10,,$D33,,$E$4,P$2,P$2)/IF($G33=0,12,$G33),2),"Manual Allocation",AB33))</f>
        <v>335.75</v>
      </c>
      <c r="Q33" s="30" cm="1">
        <f t="array" ref="Q33">IF($D33="","",_xlfn.SWITCH($J33,"Equal allocation",ROUND(($G33+$G33*$H33)/12,2),"Weighted Allocation",ROUND(($G33+$G33*$H33)*_xll.ACCOUNTTURNOVER(Connection,$E$10,,$D33,,$E$4,Q$2,Q$2)/IF($G33=0,12,$G33),2),"Manual Allocation",AC33))</f>
        <v>335.75</v>
      </c>
      <c r="R33" s="30" cm="1">
        <f t="array" ref="R33">IF($D33="","",_xlfn.SWITCH($J33,"Equal allocation",ROUND(($G33+$G33*$H33)/12,2),"Weighted Allocation",ROUND(($G33+$G33*$H33)*_xll.ACCOUNTTURNOVER(Connection,$E$10,,$D33,,$E$4,R$2,R$2)/IF($G33=0,12,$G33),2),"Manual Allocation",AD33))</f>
        <v>335.75</v>
      </c>
      <c r="S33" s="30" cm="1">
        <f t="array" ref="S33">IF($D33="","",_xlfn.SWITCH($J33,"Equal allocation",ROUND(($G33+$G33*$H33)/12,2),"Weighted Allocation",ROUND(($G33+$G33*$H33)*_xll.ACCOUNTTURNOVER(Connection,$E$10,,$D33,,$E$4,S$2,S$2)/IF($G33=0,12,$G33),2),"Manual Allocation",AE33))</f>
        <v>335.75</v>
      </c>
      <c r="T33" s="30" cm="1">
        <f t="array" ref="T33">IF($D33="","",_xlfn.SWITCH($J33,"Equal allocation",ROUND(($G33+$G33*$H33)/12,2),"Weighted Allocation",ROUND(($G33+$G33*$H33)*_xll.ACCOUNTTURNOVER(Connection,$E$10,,$D33,,$E$4,T$2,T$2)/IF($G33=0,12,$G33),2),"Manual Allocation",AF33))</f>
        <v>335.75</v>
      </c>
      <c r="U33" s="30" cm="1">
        <f t="array" ref="U33">IF($D33="","",_xlfn.SWITCH($J33,"Equal allocation",ROUND(($G33+$G33*$H33)/12,2),"Weighted Allocation",ROUND(($G33+$G33*$H33)*_xll.ACCOUNTTURNOVER(Connection,$E$10,,$D33,,$E$4,U$2,U$2)/IF($G33=0,12,$G33),2),"Manual Allocation",AG33))</f>
        <v>335.75</v>
      </c>
      <c r="V33" s="30" cm="1">
        <f t="array" ref="V33">IF($D33="","",_xlfn.SWITCH($J33,"Equal allocation",ROUND(($G33+$G33*$H33)/12,2),"Weighted Allocation",ROUND(($G33+$G33*$H33)*_xll.ACCOUNTTURNOVER(Connection,$E$10,,$D33,,$E$4,V$2,V$2)/IF($G33=0,12,$G33),2),"Manual Allocation",AH33))</f>
        <v>335.75</v>
      </c>
      <c r="W33" s="30" cm="1">
        <f t="array" ref="W33">IF($D33="","",_xlfn.SWITCH($J33,"Equal allocation",ROUND(($G33+$G33*$H33)/12,2),"Weighted Allocation",ROUND(($G33+$G33*$H33)*_xll.ACCOUNTTURNOVER(Connection,$E$10,,$D33,,$E$4,W$2,W$2)/IF($G33=0,12,$G33),2),"Manual Allocation",AI33))</f>
        <v>335.75</v>
      </c>
      <c r="X33" s="30" cm="1">
        <f t="array" ref="X33">IF($D33="","",_xlfn.SWITCH($J33,"Equal allocation",ROUND(($G33+$G33*$H33)/12,2),"Weighted Allocation",ROUND(($G33+$G33*$H33)*_xll.ACCOUNTTURNOVER(Connection,$E$10,,$D33,,$E$4,X$2,X$2)/IF($G33=0,12,$G33),2),"Manual Allocation",AJ33))</f>
        <v>335.75</v>
      </c>
      <c r="Y33" s="58"/>
      <c r="Z33" s="58"/>
      <c r="AA33" s="58"/>
      <c r="AB33" s="58"/>
      <c r="AC33" s="58"/>
      <c r="AD33" s="58"/>
      <c r="AE33" s="58"/>
      <c r="AF33" s="58"/>
      <c r="AG33" s="58"/>
      <c r="AH33" s="58"/>
      <c r="AI33" s="58"/>
      <c r="AJ33" s="58"/>
    </row>
    <row r="34" spans="1:36" s="25" customFormat="1" x14ac:dyDescent="0.45">
      <c r="A34" s="19"/>
      <c r="B34" s="19"/>
      <c r="C34" s="19"/>
      <c r="D34" s="15" t="str">
        <v>51200</v>
      </c>
      <c r="E34" s="15" t="str">
        <v>000000</v>
      </c>
      <c r="F34" s="15" t="str">
        <v>COGS - Salaries and Wages</v>
      </c>
      <c r="G34" s="16">
        <v>9112.64</v>
      </c>
      <c r="H34" s="37"/>
      <c r="I34" s="17" t="str" cm="1">
        <f t="array" ref="I34">IF($D34="","",_xll.WRITEBACKBUDGET(Connection,$E$4,$E$10,$H$9,FALSE,$D34,$E34,$M34:$X34))</f>
        <v>Pending</v>
      </c>
      <c r="J34" s="17" t="str">
        <f t="shared" si="0"/>
        <v>Equal allocation</v>
      </c>
      <c r="K34" s="16">
        <f t="shared" si="1"/>
        <v>9112.68</v>
      </c>
      <c r="L34" s="16">
        <f t="shared" si="2"/>
        <v>9112.68</v>
      </c>
      <c r="M34" s="30" cm="1">
        <f t="array" ref="M34">IF($D34="","",_xlfn.SWITCH($J34,"Equal allocation",ROUND(($G34+$G34*$H34)/12,2),"Weighted Allocation",ROUND(($G34+$G34*$H34)*_xll.ACCOUNTTURNOVER(Connection,$E$10,,$D34,,$E$4,M$2,M$2)/IF($G34=0,12,$G34),2),"Manual Allocation",Y34))</f>
        <v>759.39</v>
      </c>
      <c r="N34" s="30" cm="1">
        <f t="array" ref="N34">IF($D34="","",_xlfn.SWITCH($J34,"Equal allocation",ROUND(($G34+$G34*$H34)/12,2),"Weighted Allocation",ROUND(($G34+$G34*$H34)*_xll.ACCOUNTTURNOVER(Connection,$E$10,,$D34,,$E$4,N$2,N$2)/IF($G34=0,12,$G34),2),"Manual Allocation",Z34))</f>
        <v>759.39</v>
      </c>
      <c r="O34" s="30" cm="1">
        <f t="array" ref="O34">IF($D34="","",_xlfn.SWITCH($J34,"Equal allocation",ROUND(($G34+$G34*$H34)/12,2),"Weighted Allocation",ROUND(($G34+$G34*$H34)*_xll.ACCOUNTTURNOVER(Connection,$E$10,,$D34,,$E$4,O$2,O$2)/IF($G34=0,12,$G34),2),"Manual Allocation",AA34))</f>
        <v>759.39</v>
      </c>
      <c r="P34" s="30" cm="1">
        <f t="array" ref="P34">IF($D34="","",_xlfn.SWITCH($J34,"Equal allocation",ROUND(($G34+$G34*$H34)/12,2),"Weighted Allocation",ROUND(($G34+$G34*$H34)*_xll.ACCOUNTTURNOVER(Connection,$E$10,,$D34,,$E$4,P$2,P$2)/IF($G34=0,12,$G34),2),"Manual Allocation",AB34))</f>
        <v>759.39</v>
      </c>
      <c r="Q34" s="30" cm="1">
        <f t="array" ref="Q34">IF($D34="","",_xlfn.SWITCH($J34,"Equal allocation",ROUND(($G34+$G34*$H34)/12,2),"Weighted Allocation",ROUND(($G34+$G34*$H34)*_xll.ACCOUNTTURNOVER(Connection,$E$10,,$D34,,$E$4,Q$2,Q$2)/IF($G34=0,12,$G34),2),"Manual Allocation",AC34))</f>
        <v>759.39</v>
      </c>
      <c r="R34" s="30" cm="1">
        <f t="array" ref="R34">IF($D34="","",_xlfn.SWITCH($J34,"Equal allocation",ROUND(($G34+$G34*$H34)/12,2),"Weighted Allocation",ROUND(($G34+$G34*$H34)*_xll.ACCOUNTTURNOVER(Connection,$E$10,,$D34,,$E$4,R$2,R$2)/IF($G34=0,12,$G34),2),"Manual Allocation",AD34))</f>
        <v>759.39</v>
      </c>
      <c r="S34" s="30" cm="1">
        <f t="array" ref="S34">IF($D34="","",_xlfn.SWITCH($J34,"Equal allocation",ROUND(($G34+$G34*$H34)/12,2),"Weighted Allocation",ROUND(($G34+$G34*$H34)*_xll.ACCOUNTTURNOVER(Connection,$E$10,,$D34,,$E$4,S$2,S$2)/IF($G34=0,12,$G34),2),"Manual Allocation",AE34))</f>
        <v>759.39</v>
      </c>
      <c r="T34" s="30" cm="1">
        <f t="array" ref="T34">IF($D34="","",_xlfn.SWITCH($J34,"Equal allocation",ROUND(($G34+$G34*$H34)/12,2),"Weighted Allocation",ROUND(($G34+$G34*$H34)*_xll.ACCOUNTTURNOVER(Connection,$E$10,,$D34,,$E$4,T$2,T$2)/IF($G34=0,12,$G34),2),"Manual Allocation",AF34))</f>
        <v>759.39</v>
      </c>
      <c r="U34" s="30" cm="1">
        <f t="array" ref="U34">IF($D34="","",_xlfn.SWITCH($J34,"Equal allocation",ROUND(($G34+$G34*$H34)/12,2),"Weighted Allocation",ROUND(($G34+$G34*$H34)*_xll.ACCOUNTTURNOVER(Connection,$E$10,,$D34,,$E$4,U$2,U$2)/IF($G34=0,12,$G34),2),"Manual Allocation",AG34))</f>
        <v>759.39</v>
      </c>
      <c r="V34" s="30" cm="1">
        <f t="array" ref="V34">IF($D34="","",_xlfn.SWITCH($J34,"Equal allocation",ROUND(($G34+$G34*$H34)/12,2),"Weighted Allocation",ROUND(($G34+$G34*$H34)*_xll.ACCOUNTTURNOVER(Connection,$E$10,,$D34,,$E$4,V$2,V$2)/IF($G34=0,12,$G34),2),"Manual Allocation",AH34))</f>
        <v>759.39</v>
      </c>
      <c r="W34" s="30" cm="1">
        <f t="array" ref="W34">IF($D34="","",_xlfn.SWITCH($J34,"Equal allocation",ROUND(($G34+$G34*$H34)/12,2),"Weighted Allocation",ROUND(($G34+$G34*$H34)*_xll.ACCOUNTTURNOVER(Connection,$E$10,,$D34,,$E$4,W$2,W$2)/IF($G34=0,12,$G34),2),"Manual Allocation",AI34))</f>
        <v>759.39</v>
      </c>
      <c r="X34" s="30" cm="1">
        <f t="array" ref="X34">IF($D34="","",_xlfn.SWITCH($J34,"Equal allocation",ROUND(($G34+$G34*$H34)/12,2),"Weighted Allocation",ROUND(($G34+$G34*$H34)*_xll.ACCOUNTTURNOVER(Connection,$E$10,,$D34,,$E$4,X$2,X$2)/IF($G34=0,12,$G34),2),"Manual Allocation",AJ34))</f>
        <v>759.39</v>
      </c>
      <c r="Y34" s="58"/>
      <c r="Z34" s="58"/>
      <c r="AA34" s="58"/>
      <c r="AB34" s="58"/>
      <c r="AC34" s="58"/>
      <c r="AD34" s="58"/>
      <c r="AE34" s="58"/>
      <c r="AF34" s="58"/>
      <c r="AG34" s="58"/>
      <c r="AH34" s="58"/>
      <c r="AI34" s="58"/>
      <c r="AJ34" s="58"/>
    </row>
    <row r="35" spans="1:36" s="25" customFormat="1" x14ac:dyDescent="0.45">
      <c r="A35" s="19"/>
      <c r="B35" s="19"/>
      <c r="C35" s="19"/>
      <c r="D35" s="15" t="str">
        <v>51300</v>
      </c>
      <c r="E35" s="15" t="str">
        <v>000000</v>
      </c>
      <c r="F35" s="15" t="str">
        <v>COGS - Freight</v>
      </c>
      <c r="G35" s="16">
        <v>0</v>
      </c>
      <c r="H35" s="37"/>
      <c r="I35" s="17" t="str" cm="1">
        <f t="array" ref="I35">IF($D35="","",_xll.WRITEBACKBUDGET(Connection,$E$4,$E$10,$H$9,FALSE,$D35,$E35,$M35:$X35))</f>
        <v>Pending</v>
      </c>
      <c r="J35" s="17" t="str">
        <f t="shared" si="0"/>
        <v>Equal allocation</v>
      </c>
      <c r="K35" s="16">
        <f t="shared" si="1"/>
        <v>0</v>
      </c>
      <c r="L35" s="16">
        <f t="shared" si="2"/>
        <v>0</v>
      </c>
      <c r="M35" s="30" cm="1">
        <f t="array" ref="M35">IF($D35="","",_xlfn.SWITCH($J35,"Equal allocation",ROUND(($G35+$G35*$H35)/12,2),"Weighted Allocation",ROUND(($G35+$G35*$H35)*_xll.ACCOUNTTURNOVER(Connection,$E$10,,$D35,,$E$4,M$2,M$2)/IF($G35=0,12,$G35),2),"Manual Allocation",Y35))</f>
        <v>0</v>
      </c>
      <c r="N35" s="30" cm="1">
        <f t="array" ref="N35">IF($D35="","",_xlfn.SWITCH($J35,"Equal allocation",ROUND(($G35+$G35*$H35)/12,2),"Weighted Allocation",ROUND(($G35+$G35*$H35)*_xll.ACCOUNTTURNOVER(Connection,$E$10,,$D35,,$E$4,N$2,N$2)/IF($G35=0,12,$G35),2),"Manual Allocation",Z35))</f>
        <v>0</v>
      </c>
      <c r="O35" s="30" cm="1">
        <f t="array" ref="O35">IF($D35="","",_xlfn.SWITCH($J35,"Equal allocation",ROUND(($G35+$G35*$H35)/12,2),"Weighted Allocation",ROUND(($G35+$G35*$H35)*_xll.ACCOUNTTURNOVER(Connection,$E$10,,$D35,,$E$4,O$2,O$2)/IF($G35=0,12,$G35),2),"Manual Allocation",AA35))</f>
        <v>0</v>
      </c>
      <c r="P35" s="30" cm="1">
        <f t="array" ref="P35">IF($D35="","",_xlfn.SWITCH($J35,"Equal allocation",ROUND(($G35+$G35*$H35)/12,2),"Weighted Allocation",ROUND(($G35+$G35*$H35)*_xll.ACCOUNTTURNOVER(Connection,$E$10,,$D35,,$E$4,P$2,P$2)/IF($G35=0,12,$G35),2),"Manual Allocation",AB35))</f>
        <v>0</v>
      </c>
      <c r="Q35" s="30" cm="1">
        <f t="array" ref="Q35">IF($D35="","",_xlfn.SWITCH($J35,"Equal allocation",ROUND(($G35+$G35*$H35)/12,2),"Weighted Allocation",ROUND(($G35+$G35*$H35)*_xll.ACCOUNTTURNOVER(Connection,$E$10,,$D35,,$E$4,Q$2,Q$2)/IF($G35=0,12,$G35),2),"Manual Allocation",AC35))</f>
        <v>0</v>
      </c>
      <c r="R35" s="30" cm="1">
        <f t="array" ref="R35">IF($D35="","",_xlfn.SWITCH($J35,"Equal allocation",ROUND(($G35+$G35*$H35)/12,2),"Weighted Allocation",ROUND(($G35+$G35*$H35)*_xll.ACCOUNTTURNOVER(Connection,$E$10,,$D35,,$E$4,R$2,R$2)/IF($G35=0,12,$G35),2),"Manual Allocation",AD35))</f>
        <v>0</v>
      </c>
      <c r="S35" s="30" cm="1">
        <f t="array" ref="S35">IF($D35="","",_xlfn.SWITCH($J35,"Equal allocation",ROUND(($G35+$G35*$H35)/12,2),"Weighted Allocation",ROUND(($G35+$G35*$H35)*_xll.ACCOUNTTURNOVER(Connection,$E$10,,$D35,,$E$4,S$2,S$2)/IF($G35=0,12,$G35),2),"Manual Allocation",AE35))</f>
        <v>0</v>
      </c>
      <c r="T35" s="30" cm="1">
        <f t="array" ref="T35">IF($D35="","",_xlfn.SWITCH($J35,"Equal allocation",ROUND(($G35+$G35*$H35)/12,2),"Weighted Allocation",ROUND(($G35+$G35*$H35)*_xll.ACCOUNTTURNOVER(Connection,$E$10,,$D35,,$E$4,T$2,T$2)/IF($G35=0,12,$G35),2),"Manual Allocation",AF35))</f>
        <v>0</v>
      </c>
      <c r="U35" s="30" cm="1">
        <f t="array" ref="U35">IF($D35="","",_xlfn.SWITCH($J35,"Equal allocation",ROUND(($G35+$G35*$H35)/12,2),"Weighted Allocation",ROUND(($G35+$G35*$H35)*_xll.ACCOUNTTURNOVER(Connection,$E$10,,$D35,,$E$4,U$2,U$2)/IF($G35=0,12,$G35),2),"Manual Allocation",AG35))</f>
        <v>0</v>
      </c>
      <c r="V35" s="30" cm="1">
        <f t="array" ref="V35">IF($D35="","",_xlfn.SWITCH($J35,"Equal allocation",ROUND(($G35+$G35*$H35)/12,2),"Weighted Allocation",ROUND(($G35+$G35*$H35)*_xll.ACCOUNTTURNOVER(Connection,$E$10,,$D35,,$E$4,V$2,V$2)/IF($G35=0,12,$G35),2),"Manual Allocation",AH35))</f>
        <v>0</v>
      </c>
      <c r="W35" s="30" cm="1">
        <f t="array" ref="W35">IF($D35="","",_xlfn.SWITCH($J35,"Equal allocation",ROUND(($G35+$G35*$H35)/12,2),"Weighted Allocation",ROUND(($G35+$G35*$H35)*_xll.ACCOUNTTURNOVER(Connection,$E$10,,$D35,,$E$4,W$2,W$2)/IF($G35=0,12,$G35),2),"Manual Allocation",AI35))</f>
        <v>0</v>
      </c>
      <c r="X35" s="30" cm="1">
        <f t="array" ref="X35">IF($D35="","",_xlfn.SWITCH($J35,"Equal allocation",ROUND(($G35+$G35*$H35)/12,2),"Weighted Allocation",ROUND(($G35+$G35*$H35)*_xll.ACCOUNTTURNOVER(Connection,$E$10,,$D35,,$E$4,X$2,X$2)/IF($G35=0,12,$G35),2),"Manual Allocation",AJ35))</f>
        <v>0</v>
      </c>
      <c r="Y35" s="58"/>
      <c r="Z35" s="58"/>
      <c r="AA35" s="58"/>
      <c r="AB35" s="58"/>
      <c r="AC35" s="58"/>
      <c r="AD35" s="58"/>
      <c r="AE35" s="58"/>
      <c r="AF35" s="58"/>
      <c r="AG35" s="58"/>
      <c r="AH35" s="58"/>
      <c r="AI35" s="58"/>
      <c r="AJ35" s="58"/>
    </row>
    <row r="36" spans="1:36" s="25" customFormat="1" x14ac:dyDescent="0.45">
      <c r="A36" s="19"/>
      <c r="B36" s="19"/>
      <c r="C36" s="19"/>
      <c r="D36" s="15" t="str">
        <v>51400</v>
      </c>
      <c r="E36" s="15" t="str">
        <v>000000</v>
      </c>
      <c r="F36" s="15" t="str">
        <v>COGS - Other</v>
      </c>
      <c r="G36" s="16">
        <v>0</v>
      </c>
      <c r="H36" s="37"/>
      <c r="I36" s="17" t="str" cm="1">
        <f t="array" ref="I36">IF($D36="","",_xll.WRITEBACKBUDGET(Connection,$E$4,$E$10,$H$9,FALSE,$D36,$E36,$M36:$X36))</f>
        <v>Pending</v>
      </c>
      <c r="J36" s="17" t="str">
        <f t="shared" si="0"/>
        <v>Equal allocation</v>
      </c>
      <c r="K36" s="16">
        <f t="shared" si="1"/>
        <v>0</v>
      </c>
      <c r="L36" s="16">
        <f t="shared" si="2"/>
        <v>0</v>
      </c>
      <c r="M36" s="30" cm="1">
        <f t="array" ref="M36">IF($D36="","",_xlfn.SWITCH($J36,"Equal allocation",ROUND(($G36+$G36*$H36)/12,2),"Weighted Allocation",ROUND(($G36+$G36*$H36)*_xll.ACCOUNTTURNOVER(Connection,$E$10,,$D36,,$E$4,M$2,M$2)/IF($G36=0,12,$G36),2),"Manual Allocation",Y36))</f>
        <v>0</v>
      </c>
      <c r="N36" s="30" cm="1">
        <f t="array" ref="N36">IF($D36="","",_xlfn.SWITCH($J36,"Equal allocation",ROUND(($G36+$G36*$H36)/12,2),"Weighted Allocation",ROUND(($G36+$G36*$H36)*_xll.ACCOUNTTURNOVER(Connection,$E$10,,$D36,,$E$4,N$2,N$2)/IF($G36=0,12,$G36),2),"Manual Allocation",Z36))</f>
        <v>0</v>
      </c>
      <c r="O36" s="30" cm="1">
        <f t="array" ref="O36">IF($D36="","",_xlfn.SWITCH($J36,"Equal allocation",ROUND(($G36+$G36*$H36)/12,2),"Weighted Allocation",ROUND(($G36+$G36*$H36)*_xll.ACCOUNTTURNOVER(Connection,$E$10,,$D36,,$E$4,O$2,O$2)/IF($G36=0,12,$G36),2),"Manual Allocation",AA36))</f>
        <v>0</v>
      </c>
      <c r="P36" s="30" cm="1">
        <f t="array" ref="P36">IF($D36="","",_xlfn.SWITCH($J36,"Equal allocation",ROUND(($G36+$G36*$H36)/12,2),"Weighted Allocation",ROUND(($G36+$G36*$H36)*_xll.ACCOUNTTURNOVER(Connection,$E$10,,$D36,,$E$4,P$2,P$2)/IF($G36=0,12,$G36),2),"Manual Allocation",AB36))</f>
        <v>0</v>
      </c>
      <c r="Q36" s="30" cm="1">
        <f t="array" ref="Q36">IF($D36="","",_xlfn.SWITCH($J36,"Equal allocation",ROUND(($G36+$G36*$H36)/12,2),"Weighted Allocation",ROUND(($G36+$G36*$H36)*_xll.ACCOUNTTURNOVER(Connection,$E$10,,$D36,,$E$4,Q$2,Q$2)/IF($G36=0,12,$G36),2),"Manual Allocation",AC36))</f>
        <v>0</v>
      </c>
      <c r="R36" s="30" cm="1">
        <f t="array" ref="R36">IF($D36="","",_xlfn.SWITCH($J36,"Equal allocation",ROUND(($G36+$G36*$H36)/12,2),"Weighted Allocation",ROUND(($G36+$G36*$H36)*_xll.ACCOUNTTURNOVER(Connection,$E$10,,$D36,,$E$4,R$2,R$2)/IF($G36=0,12,$G36),2),"Manual Allocation",AD36))</f>
        <v>0</v>
      </c>
      <c r="S36" s="30" cm="1">
        <f t="array" ref="S36">IF($D36="","",_xlfn.SWITCH($J36,"Equal allocation",ROUND(($G36+$G36*$H36)/12,2),"Weighted Allocation",ROUND(($G36+$G36*$H36)*_xll.ACCOUNTTURNOVER(Connection,$E$10,,$D36,,$E$4,S$2,S$2)/IF($G36=0,12,$G36),2),"Manual Allocation",AE36))</f>
        <v>0</v>
      </c>
      <c r="T36" s="30" cm="1">
        <f t="array" ref="T36">IF($D36="","",_xlfn.SWITCH($J36,"Equal allocation",ROUND(($G36+$G36*$H36)/12,2),"Weighted Allocation",ROUND(($G36+$G36*$H36)*_xll.ACCOUNTTURNOVER(Connection,$E$10,,$D36,,$E$4,T$2,T$2)/IF($G36=0,12,$G36),2),"Manual Allocation",AF36))</f>
        <v>0</v>
      </c>
      <c r="U36" s="30" cm="1">
        <f t="array" ref="U36">IF($D36="","",_xlfn.SWITCH($J36,"Equal allocation",ROUND(($G36+$G36*$H36)/12,2),"Weighted Allocation",ROUND(($G36+$G36*$H36)*_xll.ACCOUNTTURNOVER(Connection,$E$10,,$D36,,$E$4,U$2,U$2)/IF($G36=0,12,$G36),2),"Manual Allocation",AG36))</f>
        <v>0</v>
      </c>
      <c r="V36" s="30" cm="1">
        <f t="array" ref="V36">IF($D36="","",_xlfn.SWITCH($J36,"Equal allocation",ROUND(($G36+$G36*$H36)/12,2),"Weighted Allocation",ROUND(($G36+$G36*$H36)*_xll.ACCOUNTTURNOVER(Connection,$E$10,,$D36,,$E$4,V$2,V$2)/IF($G36=0,12,$G36),2),"Manual Allocation",AH36))</f>
        <v>0</v>
      </c>
      <c r="W36" s="30" cm="1">
        <f t="array" ref="W36">IF($D36="","",_xlfn.SWITCH($J36,"Equal allocation",ROUND(($G36+$G36*$H36)/12,2),"Weighted Allocation",ROUND(($G36+$G36*$H36)*_xll.ACCOUNTTURNOVER(Connection,$E$10,,$D36,,$E$4,W$2,W$2)/IF($G36=0,12,$G36),2),"Manual Allocation",AI36))</f>
        <v>0</v>
      </c>
      <c r="X36" s="30" cm="1">
        <f t="array" ref="X36">IF($D36="","",_xlfn.SWITCH($J36,"Equal allocation",ROUND(($G36+$G36*$H36)/12,2),"Weighted Allocation",ROUND(($G36+$G36*$H36)*_xll.ACCOUNTTURNOVER(Connection,$E$10,,$D36,,$E$4,X$2,X$2)/IF($G36=0,12,$G36),2),"Manual Allocation",AJ36))</f>
        <v>0</v>
      </c>
      <c r="Y36" s="58"/>
      <c r="Z36" s="58"/>
      <c r="AA36" s="58"/>
      <c r="AB36" s="58"/>
      <c r="AC36" s="58"/>
      <c r="AD36" s="58"/>
      <c r="AE36" s="58"/>
      <c r="AF36" s="58"/>
      <c r="AG36" s="58"/>
      <c r="AH36" s="58"/>
      <c r="AI36" s="58"/>
      <c r="AJ36" s="58"/>
    </row>
    <row r="37" spans="1:36" s="25" customFormat="1" x14ac:dyDescent="0.45">
      <c r="A37" s="19"/>
      <c r="B37" s="19"/>
      <c r="C37" s="19"/>
      <c r="D37" s="15" t="str">
        <v>52000</v>
      </c>
      <c r="E37" s="15" t="str">
        <v>000000</v>
      </c>
      <c r="F37" s="15" t="str">
        <v>Physical Inventory Adjustments</v>
      </c>
      <c r="G37" s="16">
        <v>-6508.95</v>
      </c>
      <c r="H37" s="37"/>
      <c r="I37" s="17" t="str" cm="1">
        <f t="array" ref="I37">IF($D37="","",_xll.WRITEBACKBUDGET(Connection,$E$4,$E$10,$H$9,FALSE,$D37,$E37,$M37:$X37))</f>
        <v>Pending</v>
      </c>
      <c r="J37" s="17" t="str">
        <f t="shared" si="0"/>
        <v>Equal allocation</v>
      </c>
      <c r="K37" s="16">
        <f t="shared" si="1"/>
        <v>-6508.9199999999992</v>
      </c>
      <c r="L37" s="16">
        <f t="shared" si="2"/>
        <v>-6508.9199999999992</v>
      </c>
      <c r="M37" s="30" cm="1">
        <f t="array" ref="M37">IF($D37="","",_xlfn.SWITCH($J37,"Equal allocation",ROUND(($G37+$G37*$H37)/12,2),"Weighted Allocation",ROUND(($G37+$G37*$H37)*_xll.ACCOUNTTURNOVER(Connection,$E$10,,$D37,,$E$4,M$2,M$2)/IF($G37=0,12,$G37),2),"Manual Allocation",Y37))</f>
        <v>-542.41</v>
      </c>
      <c r="N37" s="30" cm="1">
        <f t="array" ref="N37">IF($D37="","",_xlfn.SWITCH($J37,"Equal allocation",ROUND(($G37+$G37*$H37)/12,2),"Weighted Allocation",ROUND(($G37+$G37*$H37)*_xll.ACCOUNTTURNOVER(Connection,$E$10,,$D37,,$E$4,N$2,N$2)/IF($G37=0,12,$G37),2),"Manual Allocation",Z37))</f>
        <v>-542.41</v>
      </c>
      <c r="O37" s="30" cm="1">
        <f t="array" ref="O37">IF($D37="","",_xlfn.SWITCH($J37,"Equal allocation",ROUND(($G37+$G37*$H37)/12,2),"Weighted Allocation",ROUND(($G37+$G37*$H37)*_xll.ACCOUNTTURNOVER(Connection,$E$10,,$D37,,$E$4,O$2,O$2)/IF($G37=0,12,$G37),2),"Manual Allocation",AA37))</f>
        <v>-542.41</v>
      </c>
      <c r="P37" s="30" cm="1">
        <f t="array" ref="P37">IF($D37="","",_xlfn.SWITCH($J37,"Equal allocation",ROUND(($G37+$G37*$H37)/12,2),"Weighted Allocation",ROUND(($G37+$G37*$H37)*_xll.ACCOUNTTURNOVER(Connection,$E$10,,$D37,,$E$4,P$2,P$2)/IF($G37=0,12,$G37),2),"Manual Allocation",AB37))</f>
        <v>-542.41</v>
      </c>
      <c r="Q37" s="30" cm="1">
        <f t="array" ref="Q37">IF($D37="","",_xlfn.SWITCH($J37,"Equal allocation",ROUND(($G37+$G37*$H37)/12,2),"Weighted Allocation",ROUND(($G37+$G37*$H37)*_xll.ACCOUNTTURNOVER(Connection,$E$10,,$D37,,$E$4,Q$2,Q$2)/IF($G37=0,12,$G37),2),"Manual Allocation",AC37))</f>
        <v>-542.41</v>
      </c>
      <c r="R37" s="30" cm="1">
        <f t="array" ref="R37">IF($D37="","",_xlfn.SWITCH($J37,"Equal allocation",ROUND(($G37+$G37*$H37)/12,2),"Weighted Allocation",ROUND(($G37+$G37*$H37)*_xll.ACCOUNTTURNOVER(Connection,$E$10,,$D37,,$E$4,R$2,R$2)/IF($G37=0,12,$G37),2),"Manual Allocation",AD37))</f>
        <v>-542.41</v>
      </c>
      <c r="S37" s="30" cm="1">
        <f t="array" ref="S37">IF($D37="","",_xlfn.SWITCH($J37,"Equal allocation",ROUND(($G37+$G37*$H37)/12,2),"Weighted Allocation",ROUND(($G37+$G37*$H37)*_xll.ACCOUNTTURNOVER(Connection,$E$10,,$D37,,$E$4,S$2,S$2)/IF($G37=0,12,$G37),2),"Manual Allocation",AE37))</f>
        <v>-542.41</v>
      </c>
      <c r="T37" s="30" cm="1">
        <f t="array" ref="T37">IF($D37="","",_xlfn.SWITCH($J37,"Equal allocation",ROUND(($G37+$G37*$H37)/12,2),"Weighted Allocation",ROUND(($G37+$G37*$H37)*_xll.ACCOUNTTURNOVER(Connection,$E$10,,$D37,,$E$4,T$2,T$2)/IF($G37=0,12,$G37),2),"Manual Allocation",AF37))</f>
        <v>-542.41</v>
      </c>
      <c r="U37" s="30" cm="1">
        <f t="array" ref="U37">IF($D37="","",_xlfn.SWITCH($J37,"Equal allocation",ROUND(($G37+$G37*$H37)/12,2),"Weighted Allocation",ROUND(($G37+$G37*$H37)*_xll.ACCOUNTTURNOVER(Connection,$E$10,,$D37,,$E$4,U$2,U$2)/IF($G37=0,12,$G37),2),"Manual Allocation",AG37))</f>
        <v>-542.41</v>
      </c>
      <c r="V37" s="30" cm="1">
        <f t="array" ref="V37">IF($D37="","",_xlfn.SWITCH($J37,"Equal allocation",ROUND(($G37+$G37*$H37)/12,2),"Weighted Allocation",ROUND(($G37+$G37*$H37)*_xll.ACCOUNTTURNOVER(Connection,$E$10,,$D37,,$E$4,V$2,V$2)/IF($G37=0,12,$G37),2),"Manual Allocation",AH37))</f>
        <v>-542.41</v>
      </c>
      <c r="W37" s="30" cm="1">
        <f t="array" ref="W37">IF($D37="","",_xlfn.SWITCH($J37,"Equal allocation",ROUND(($G37+$G37*$H37)/12,2),"Weighted Allocation",ROUND(($G37+$G37*$H37)*_xll.ACCOUNTTURNOVER(Connection,$E$10,,$D37,,$E$4,W$2,W$2)/IF($G37=0,12,$G37),2),"Manual Allocation",AI37))</f>
        <v>-542.41</v>
      </c>
      <c r="X37" s="30" cm="1">
        <f t="array" ref="X37">IF($D37="","",_xlfn.SWITCH($J37,"Equal allocation",ROUND(($G37+$G37*$H37)/12,2),"Weighted Allocation",ROUND(($G37+$G37*$H37)*_xll.ACCOUNTTURNOVER(Connection,$E$10,,$D37,,$E$4,X$2,X$2)/IF($G37=0,12,$G37),2),"Manual Allocation",AJ37))</f>
        <v>-542.41</v>
      </c>
      <c r="Y37" s="58"/>
      <c r="Z37" s="58"/>
      <c r="AA37" s="58"/>
      <c r="AB37" s="58"/>
      <c r="AC37" s="58"/>
      <c r="AD37" s="58"/>
      <c r="AE37" s="58"/>
      <c r="AF37" s="58"/>
      <c r="AG37" s="58"/>
      <c r="AH37" s="58"/>
      <c r="AI37" s="58"/>
      <c r="AJ37" s="58"/>
    </row>
    <row r="38" spans="1:36" s="25" customFormat="1" x14ac:dyDescent="0.45">
      <c r="A38" s="19"/>
      <c r="B38" s="19"/>
      <c r="C38" s="19"/>
      <c r="D38" s="15" t="str">
        <v>52100</v>
      </c>
      <c r="E38" s="15" t="str">
        <v>000000</v>
      </c>
      <c r="F38" s="15" t="str">
        <v>Standard Cost Adjustments</v>
      </c>
      <c r="G38" s="16">
        <v>137000</v>
      </c>
      <c r="H38" s="37"/>
      <c r="I38" s="17" t="str" cm="1">
        <f t="array" ref="I38">IF($D38="","",_xll.WRITEBACKBUDGET(Connection,$E$4,$E$10,$H$9,FALSE,$D38,$E38,$M38:$X38))</f>
        <v>Pending</v>
      </c>
      <c r="J38" s="17" t="str">
        <f t="shared" si="0"/>
        <v>Equal allocation</v>
      </c>
      <c r="K38" s="16">
        <f t="shared" si="1"/>
        <v>137000.04</v>
      </c>
      <c r="L38" s="16">
        <f t="shared" si="2"/>
        <v>137000.04</v>
      </c>
      <c r="M38" s="30" cm="1">
        <f t="array" ref="M38">IF($D38="","",_xlfn.SWITCH($J38,"Equal allocation",ROUND(($G38+$G38*$H38)/12,2),"Weighted Allocation",ROUND(($G38+$G38*$H38)*_xll.ACCOUNTTURNOVER(Connection,$E$10,,$D38,,$E$4,M$2,M$2)/IF($G38=0,12,$G38),2),"Manual Allocation",Y38))</f>
        <v>11416.67</v>
      </c>
      <c r="N38" s="30" cm="1">
        <f t="array" ref="N38">IF($D38="","",_xlfn.SWITCH($J38,"Equal allocation",ROUND(($G38+$G38*$H38)/12,2),"Weighted Allocation",ROUND(($G38+$G38*$H38)*_xll.ACCOUNTTURNOVER(Connection,$E$10,,$D38,,$E$4,N$2,N$2)/IF($G38=0,12,$G38),2),"Manual Allocation",Z38))</f>
        <v>11416.67</v>
      </c>
      <c r="O38" s="30" cm="1">
        <f t="array" ref="O38">IF($D38="","",_xlfn.SWITCH($J38,"Equal allocation",ROUND(($G38+$G38*$H38)/12,2),"Weighted Allocation",ROUND(($G38+$G38*$H38)*_xll.ACCOUNTTURNOVER(Connection,$E$10,,$D38,,$E$4,O$2,O$2)/IF($G38=0,12,$G38),2),"Manual Allocation",AA38))</f>
        <v>11416.67</v>
      </c>
      <c r="P38" s="30" cm="1">
        <f t="array" ref="P38">IF($D38="","",_xlfn.SWITCH($J38,"Equal allocation",ROUND(($G38+$G38*$H38)/12,2),"Weighted Allocation",ROUND(($G38+$G38*$H38)*_xll.ACCOUNTTURNOVER(Connection,$E$10,,$D38,,$E$4,P$2,P$2)/IF($G38=0,12,$G38),2),"Manual Allocation",AB38))</f>
        <v>11416.67</v>
      </c>
      <c r="Q38" s="30" cm="1">
        <f t="array" ref="Q38">IF($D38="","",_xlfn.SWITCH($J38,"Equal allocation",ROUND(($G38+$G38*$H38)/12,2),"Weighted Allocation",ROUND(($G38+$G38*$H38)*_xll.ACCOUNTTURNOVER(Connection,$E$10,,$D38,,$E$4,Q$2,Q$2)/IF($G38=0,12,$G38),2),"Manual Allocation",AC38))</f>
        <v>11416.67</v>
      </c>
      <c r="R38" s="30" cm="1">
        <f t="array" ref="R38">IF($D38="","",_xlfn.SWITCH($J38,"Equal allocation",ROUND(($G38+$G38*$H38)/12,2),"Weighted Allocation",ROUND(($G38+$G38*$H38)*_xll.ACCOUNTTURNOVER(Connection,$E$10,,$D38,,$E$4,R$2,R$2)/IF($G38=0,12,$G38),2),"Manual Allocation",AD38))</f>
        <v>11416.67</v>
      </c>
      <c r="S38" s="30" cm="1">
        <f t="array" ref="S38">IF($D38="","",_xlfn.SWITCH($J38,"Equal allocation",ROUND(($G38+$G38*$H38)/12,2),"Weighted Allocation",ROUND(($G38+$G38*$H38)*_xll.ACCOUNTTURNOVER(Connection,$E$10,,$D38,,$E$4,S$2,S$2)/IF($G38=0,12,$G38),2),"Manual Allocation",AE38))</f>
        <v>11416.67</v>
      </c>
      <c r="T38" s="30" cm="1">
        <f t="array" ref="T38">IF($D38="","",_xlfn.SWITCH($J38,"Equal allocation",ROUND(($G38+$G38*$H38)/12,2),"Weighted Allocation",ROUND(($G38+$G38*$H38)*_xll.ACCOUNTTURNOVER(Connection,$E$10,,$D38,,$E$4,T$2,T$2)/IF($G38=0,12,$G38),2),"Manual Allocation",AF38))</f>
        <v>11416.67</v>
      </c>
      <c r="U38" s="30" cm="1">
        <f t="array" ref="U38">IF($D38="","",_xlfn.SWITCH($J38,"Equal allocation",ROUND(($G38+$G38*$H38)/12,2),"Weighted Allocation",ROUND(($G38+$G38*$H38)*_xll.ACCOUNTTURNOVER(Connection,$E$10,,$D38,,$E$4,U$2,U$2)/IF($G38=0,12,$G38),2),"Manual Allocation",AG38))</f>
        <v>11416.67</v>
      </c>
      <c r="V38" s="30" cm="1">
        <f t="array" ref="V38">IF($D38="","",_xlfn.SWITCH($J38,"Equal allocation",ROUND(($G38+$G38*$H38)/12,2),"Weighted Allocation",ROUND(($G38+$G38*$H38)*_xll.ACCOUNTTURNOVER(Connection,$E$10,,$D38,,$E$4,V$2,V$2)/IF($G38=0,12,$G38),2),"Manual Allocation",AH38))</f>
        <v>11416.67</v>
      </c>
      <c r="W38" s="30" cm="1">
        <f t="array" ref="W38">IF($D38="","",_xlfn.SWITCH($J38,"Equal allocation",ROUND(($G38+$G38*$H38)/12,2),"Weighted Allocation",ROUND(($G38+$G38*$H38)*_xll.ACCOUNTTURNOVER(Connection,$E$10,,$D38,,$E$4,W$2,W$2)/IF($G38=0,12,$G38),2),"Manual Allocation",AI38))</f>
        <v>11416.67</v>
      </c>
      <c r="X38" s="30" cm="1">
        <f t="array" ref="X38">IF($D38="","",_xlfn.SWITCH($J38,"Equal allocation",ROUND(($G38+$G38*$H38)/12,2),"Weighted Allocation",ROUND(($G38+$G38*$H38)*_xll.ACCOUNTTURNOVER(Connection,$E$10,,$D38,,$E$4,X$2,X$2)/IF($G38=0,12,$G38),2),"Manual Allocation",AJ38))</f>
        <v>11416.67</v>
      </c>
      <c r="Y38" s="58"/>
      <c r="Z38" s="58"/>
      <c r="AA38" s="58"/>
      <c r="AB38" s="58"/>
      <c r="AC38" s="58"/>
      <c r="AD38" s="58"/>
      <c r="AE38" s="58"/>
      <c r="AF38" s="58"/>
      <c r="AG38" s="58"/>
      <c r="AH38" s="58"/>
      <c r="AI38" s="58"/>
      <c r="AJ38" s="58"/>
    </row>
    <row r="39" spans="1:36" s="25" customFormat="1" x14ac:dyDescent="0.45">
      <c r="A39" s="19"/>
      <c r="B39" s="19"/>
      <c r="C39" s="19"/>
      <c r="D39" s="15" t="str">
        <v>52110</v>
      </c>
      <c r="E39" s="15" t="str">
        <v>000000</v>
      </c>
      <c r="F39" s="15" t="str">
        <v>Standard Cost Revaluation Account</v>
      </c>
      <c r="G39" s="16">
        <v>0</v>
      </c>
      <c r="H39" s="37"/>
      <c r="I39" s="17" t="str" cm="1">
        <f t="array" ref="I39">IF($D39="","",_xll.WRITEBACKBUDGET(Connection,$E$4,$E$10,$H$9,FALSE,$D39,$E39,$M39:$X39))</f>
        <v>Pending</v>
      </c>
      <c r="J39" s="17" t="str">
        <f t="shared" si="0"/>
        <v>Equal allocation</v>
      </c>
      <c r="K39" s="16">
        <f t="shared" si="1"/>
        <v>0</v>
      </c>
      <c r="L39" s="16">
        <f t="shared" si="2"/>
        <v>0</v>
      </c>
      <c r="M39" s="30" cm="1">
        <f t="array" ref="M39">IF($D39="","",_xlfn.SWITCH($J39,"Equal allocation",ROUND(($G39+$G39*$H39)/12,2),"Weighted Allocation",ROUND(($G39+$G39*$H39)*_xll.ACCOUNTTURNOVER(Connection,$E$10,,$D39,,$E$4,M$2,M$2)/IF($G39=0,12,$G39),2),"Manual Allocation",Y39))</f>
        <v>0</v>
      </c>
      <c r="N39" s="30" cm="1">
        <f t="array" ref="N39">IF($D39="","",_xlfn.SWITCH($J39,"Equal allocation",ROUND(($G39+$G39*$H39)/12,2),"Weighted Allocation",ROUND(($G39+$G39*$H39)*_xll.ACCOUNTTURNOVER(Connection,$E$10,,$D39,,$E$4,N$2,N$2)/IF($G39=0,12,$G39),2),"Manual Allocation",Z39))</f>
        <v>0</v>
      </c>
      <c r="O39" s="30" cm="1">
        <f t="array" ref="O39">IF($D39="","",_xlfn.SWITCH($J39,"Equal allocation",ROUND(($G39+$G39*$H39)/12,2),"Weighted Allocation",ROUND(($G39+$G39*$H39)*_xll.ACCOUNTTURNOVER(Connection,$E$10,,$D39,,$E$4,O$2,O$2)/IF($G39=0,12,$G39),2),"Manual Allocation",AA39))</f>
        <v>0</v>
      </c>
      <c r="P39" s="30" cm="1">
        <f t="array" ref="P39">IF($D39="","",_xlfn.SWITCH($J39,"Equal allocation",ROUND(($G39+$G39*$H39)/12,2),"Weighted Allocation",ROUND(($G39+$G39*$H39)*_xll.ACCOUNTTURNOVER(Connection,$E$10,,$D39,,$E$4,P$2,P$2)/IF($G39=0,12,$G39),2),"Manual Allocation",AB39))</f>
        <v>0</v>
      </c>
      <c r="Q39" s="30" cm="1">
        <f t="array" ref="Q39">IF($D39="","",_xlfn.SWITCH($J39,"Equal allocation",ROUND(($G39+$G39*$H39)/12,2),"Weighted Allocation",ROUND(($G39+$G39*$H39)*_xll.ACCOUNTTURNOVER(Connection,$E$10,,$D39,,$E$4,Q$2,Q$2)/IF($G39=0,12,$G39),2),"Manual Allocation",AC39))</f>
        <v>0</v>
      </c>
      <c r="R39" s="30" cm="1">
        <f t="array" ref="R39">IF($D39="","",_xlfn.SWITCH($J39,"Equal allocation",ROUND(($G39+$G39*$H39)/12,2),"Weighted Allocation",ROUND(($G39+$G39*$H39)*_xll.ACCOUNTTURNOVER(Connection,$E$10,,$D39,,$E$4,R$2,R$2)/IF($G39=0,12,$G39),2),"Manual Allocation",AD39))</f>
        <v>0</v>
      </c>
      <c r="S39" s="30" cm="1">
        <f t="array" ref="S39">IF($D39="","",_xlfn.SWITCH($J39,"Equal allocation",ROUND(($G39+$G39*$H39)/12,2),"Weighted Allocation",ROUND(($G39+$G39*$H39)*_xll.ACCOUNTTURNOVER(Connection,$E$10,,$D39,,$E$4,S$2,S$2)/IF($G39=0,12,$G39),2),"Manual Allocation",AE39))</f>
        <v>0</v>
      </c>
      <c r="T39" s="30" cm="1">
        <f t="array" ref="T39">IF($D39="","",_xlfn.SWITCH($J39,"Equal allocation",ROUND(($G39+$G39*$H39)/12,2),"Weighted Allocation",ROUND(($G39+$G39*$H39)*_xll.ACCOUNTTURNOVER(Connection,$E$10,,$D39,,$E$4,T$2,T$2)/IF($G39=0,12,$G39),2),"Manual Allocation",AF39))</f>
        <v>0</v>
      </c>
      <c r="U39" s="30" cm="1">
        <f t="array" ref="U39">IF($D39="","",_xlfn.SWITCH($J39,"Equal allocation",ROUND(($G39+$G39*$H39)/12,2),"Weighted Allocation",ROUND(($G39+$G39*$H39)*_xll.ACCOUNTTURNOVER(Connection,$E$10,,$D39,,$E$4,U$2,U$2)/IF($G39=0,12,$G39),2),"Manual Allocation",AG39))</f>
        <v>0</v>
      </c>
      <c r="V39" s="30" cm="1">
        <f t="array" ref="V39">IF($D39="","",_xlfn.SWITCH($J39,"Equal allocation",ROUND(($G39+$G39*$H39)/12,2),"Weighted Allocation",ROUND(($G39+$G39*$H39)*_xll.ACCOUNTTURNOVER(Connection,$E$10,,$D39,,$E$4,V$2,V$2)/IF($G39=0,12,$G39),2),"Manual Allocation",AH39))</f>
        <v>0</v>
      </c>
      <c r="W39" s="30" cm="1">
        <f t="array" ref="W39">IF($D39="","",_xlfn.SWITCH($J39,"Equal allocation",ROUND(($G39+$G39*$H39)/12,2),"Weighted Allocation",ROUND(($G39+$G39*$H39)*_xll.ACCOUNTTURNOVER(Connection,$E$10,,$D39,,$E$4,W$2,W$2)/IF($G39=0,12,$G39),2),"Manual Allocation",AI39))</f>
        <v>0</v>
      </c>
      <c r="X39" s="30" cm="1">
        <f t="array" ref="X39">IF($D39="","",_xlfn.SWITCH($J39,"Equal allocation",ROUND(($G39+$G39*$H39)/12,2),"Weighted Allocation",ROUND(($G39+$G39*$H39)*_xll.ACCOUNTTURNOVER(Connection,$E$10,,$D39,,$E$4,X$2,X$2)/IF($G39=0,12,$G39),2),"Manual Allocation",AJ39))</f>
        <v>0</v>
      </c>
      <c r="Y39" s="58"/>
      <c r="Z39" s="58"/>
      <c r="AA39" s="58"/>
      <c r="AB39" s="58"/>
      <c r="AC39" s="58"/>
      <c r="AD39" s="58"/>
      <c r="AE39" s="58"/>
      <c r="AF39" s="58"/>
      <c r="AG39" s="58"/>
      <c r="AH39" s="58"/>
      <c r="AI39" s="58"/>
      <c r="AJ39" s="58"/>
    </row>
    <row r="40" spans="1:36" s="25" customFormat="1" x14ac:dyDescent="0.45">
      <c r="A40" s="19"/>
      <c r="B40" s="19"/>
      <c r="C40" s="19"/>
      <c r="D40" s="15" t="str">
        <v>52200</v>
      </c>
      <c r="E40" s="15" t="str">
        <v>000000</v>
      </c>
      <c r="F40" s="15" t="str">
        <v>Other Inventory Adjustments</v>
      </c>
      <c r="G40" s="16">
        <v>0</v>
      </c>
      <c r="H40" s="37"/>
      <c r="I40" s="17" t="str" cm="1">
        <f t="array" ref="I40">IF($D40="","",_xll.WRITEBACKBUDGET(Connection,$E$4,$E$10,$H$9,FALSE,$D40,$E40,$M40:$X40))</f>
        <v>Pending</v>
      </c>
      <c r="J40" s="17" t="str">
        <f t="shared" si="0"/>
        <v>Equal allocation</v>
      </c>
      <c r="K40" s="16">
        <f t="shared" si="1"/>
        <v>0</v>
      </c>
      <c r="L40" s="16">
        <f t="shared" si="2"/>
        <v>0</v>
      </c>
      <c r="M40" s="30" cm="1">
        <f t="array" ref="M40">IF($D40="","",_xlfn.SWITCH($J40,"Equal allocation",ROUND(($G40+$G40*$H40)/12,2),"Weighted Allocation",ROUND(($G40+$G40*$H40)*_xll.ACCOUNTTURNOVER(Connection,$E$10,,$D40,,$E$4,M$2,M$2)/IF($G40=0,12,$G40),2),"Manual Allocation",Y40))</f>
        <v>0</v>
      </c>
      <c r="N40" s="30" cm="1">
        <f t="array" ref="N40">IF($D40="","",_xlfn.SWITCH($J40,"Equal allocation",ROUND(($G40+$G40*$H40)/12,2),"Weighted Allocation",ROUND(($G40+$G40*$H40)*_xll.ACCOUNTTURNOVER(Connection,$E$10,,$D40,,$E$4,N$2,N$2)/IF($G40=0,12,$G40),2),"Manual Allocation",Z40))</f>
        <v>0</v>
      </c>
      <c r="O40" s="30" cm="1">
        <f t="array" ref="O40">IF($D40="","",_xlfn.SWITCH($J40,"Equal allocation",ROUND(($G40+$G40*$H40)/12,2),"Weighted Allocation",ROUND(($G40+$G40*$H40)*_xll.ACCOUNTTURNOVER(Connection,$E$10,,$D40,,$E$4,O$2,O$2)/IF($G40=0,12,$G40),2),"Manual Allocation",AA40))</f>
        <v>0</v>
      </c>
      <c r="P40" s="30" cm="1">
        <f t="array" ref="P40">IF($D40="","",_xlfn.SWITCH($J40,"Equal allocation",ROUND(($G40+$G40*$H40)/12,2),"Weighted Allocation",ROUND(($G40+$G40*$H40)*_xll.ACCOUNTTURNOVER(Connection,$E$10,,$D40,,$E$4,P$2,P$2)/IF($G40=0,12,$G40),2),"Manual Allocation",AB40))</f>
        <v>0</v>
      </c>
      <c r="Q40" s="30" cm="1">
        <f t="array" ref="Q40">IF($D40="","",_xlfn.SWITCH($J40,"Equal allocation",ROUND(($G40+$G40*$H40)/12,2),"Weighted Allocation",ROUND(($G40+$G40*$H40)*_xll.ACCOUNTTURNOVER(Connection,$E$10,,$D40,,$E$4,Q$2,Q$2)/IF($G40=0,12,$G40),2),"Manual Allocation",AC40))</f>
        <v>0</v>
      </c>
      <c r="R40" s="30" cm="1">
        <f t="array" ref="R40">IF($D40="","",_xlfn.SWITCH($J40,"Equal allocation",ROUND(($G40+$G40*$H40)/12,2),"Weighted Allocation",ROUND(($G40+$G40*$H40)*_xll.ACCOUNTTURNOVER(Connection,$E$10,,$D40,,$E$4,R$2,R$2)/IF($G40=0,12,$G40),2),"Manual Allocation",AD40))</f>
        <v>0</v>
      </c>
      <c r="S40" s="30" cm="1">
        <f t="array" ref="S40">IF($D40="","",_xlfn.SWITCH($J40,"Equal allocation",ROUND(($G40+$G40*$H40)/12,2),"Weighted Allocation",ROUND(($G40+$G40*$H40)*_xll.ACCOUNTTURNOVER(Connection,$E$10,,$D40,,$E$4,S$2,S$2)/IF($G40=0,12,$G40),2),"Manual Allocation",AE40))</f>
        <v>0</v>
      </c>
      <c r="T40" s="30" cm="1">
        <f t="array" ref="T40">IF($D40="","",_xlfn.SWITCH($J40,"Equal allocation",ROUND(($G40+$G40*$H40)/12,2),"Weighted Allocation",ROUND(($G40+$G40*$H40)*_xll.ACCOUNTTURNOVER(Connection,$E$10,,$D40,,$E$4,T$2,T$2)/IF($G40=0,12,$G40),2),"Manual Allocation",AF40))</f>
        <v>0</v>
      </c>
      <c r="U40" s="30" cm="1">
        <f t="array" ref="U40">IF($D40="","",_xlfn.SWITCH($J40,"Equal allocation",ROUND(($G40+$G40*$H40)/12,2),"Weighted Allocation",ROUND(($G40+$G40*$H40)*_xll.ACCOUNTTURNOVER(Connection,$E$10,,$D40,,$E$4,U$2,U$2)/IF($G40=0,12,$G40),2),"Manual Allocation",AG40))</f>
        <v>0</v>
      </c>
      <c r="V40" s="30" cm="1">
        <f t="array" ref="V40">IF($D40="","",_xlfn.SWITCH($J40,"Equal allocation",ROUND(($G40+$G40*$H40)/12,2),"Weighted Allocation",ROUND(($G40+$G40*$H40)*_xll.ACCOUNTTURNOVER(Connection,$E$10,,$D40,,$E$4,V$2,V$2)/IF($G40=0,12,$G40),2),"Manual Allocation",AH40))</f>
        <v>0</v>
      </c>
      <c r="W40" s="30" cm="1">
        <f t="array" ref="W40">IF($D40="","",_xlfn.SWITCH($J40,"Equal allocation",ROUND(($G40+$G40*$H40)/12,2),"Weighted Allocation",ROUND(($G40+$G40*$H40)*_xll.ACCOUNTTURNOVER(Connection,$E$10,,$D40,,$E$4,W$2,W$2)/IF($G40=0,12,$G40),2),"Manual Allocation",AI40))</f>
        <v>0</v>
      </c>
      <c r="X40" s="30" cm="1">
        <f t="array" ref="X40">IF($D40="","",_xlfn.SWITCH($J40,"Equal allocation",ROUND(($G40+$G40*$H40)/12,2),"Weighted Allocation",ROUND(($G40+$G40*$H40)*_xll.ACCOUNTTURNOVER(Connection,$E$10,,$D40,,$E$4,X$2,X$2)/IF($G40=0,12,$G40),2),"Manual Allocation",AJ40))</f>
        <v>0</v>
      </c>
      <c r="Y40" s="58"/>
      <c r="Z40" s="58"/>
      <c r="AA40" s="58"/>
      <c r="AB40" s="58"/>
      <c r="AC40" s="58"/>
      <c r="AD40" s="58"/>
      <c r="AE40" s="58"/>
      <c r="AF40" s="58"/>
      <c r="AG40" s="58"/>
      <c r="AH40" s="58"/>
      <c r="AI40" s="58"/>
      <c r="AJ40" s="58"/>
    </row>
    <row r="41" spans="1:36" s="25" customFormat="1" x14ac:dyDescent="0.45">
      <c r="A41" s="19"/>
      <c r="B41" s="19"/>
      <c r="C41" s="19"/>
      <c r="D41" s="15" t="str">
        <v>52300</v>
      </c>
      <c r="E41" s="15" t="str">
        <v>000000</v>
      </c>
      <c r="F41" s="15" t="str">
        <v>Purchase Price Variance</v>
      </c>
      <c r="G41" s="16">
        <v>0</v>
      </c>
      <c r="H41" s="37"/>
      <c r="I41" s="17" t="str" cm="1">
        <f t="array" ref="I41">IF($D41="","",_xll.WRITEBACKBUDGET(Connection,$E$4,$E$10,$H$9,FALSE,$D41,$E41,$M41:$X41))</f>
        <v>Pending</v>
      </c>
      <c r="J41" s="17" t="str">
        <f t="shared" si="0"/>
        <v>Equal allocation</v>
      </c>
      <c r="K41" s="16">
        <f t="shared" si="1"/>
        <v>0</v>
      </c>
      <c r="L41" s="16">
        <f t="shared" si="2"/>
        <v>0</v>
      </c>
      <c r="M41" s="30" cm="1">
        <f t="array" ref="M41">IF($D41="","",_xlfn.SWITCH($J41,"Equal allocation",ROUND(($G41+$G41*$H41)/12,2),"Weighted Allocation",ROUND(($G41+$G41*$H41)*_xll.ACCOUNTTURNOVER(Connection,$E$10,,$D41,,$E$4,M$2,M$2)/IF($G41=0,12,$G41),2),"Manual Allocation",Y41))</f>
        <v>0</v>
      </c>
      <c r="N41" s="30" cm="1">
        <f t="array" ref="N41">IF($D41="","",_xlfn.SWITCH($J41,"Equal allocation",ROUND(($G41+$G41*$H41)/12,2),"Weighted Allocation",ROUND(($G41+$G41*$H41)*_xll.ACCOUNTTURNOVER(Connection,$E$10,,$D41,,$E$4,N$2,N$2)/IF($G41=0,12,$G41),2),"Manual Allocation",Z41))</f>
        <v>0</v>
      </c>
      <c r="O41" s="30" cm="1">
        <f t="array" ref="O41">IF($D41="","",_xlfn.SWITCH($J41,"Equal allocation",ROUND(($G41+$G41*$H41)/12,2),"Weighted Allocation",ROUND(($G41+$G41*$H41)*_xll.ACCOUNTTURNOVER(Connection,$E$10,,$D41,,$E$4,O$2,O$2)/IF($G41=0,12,$G41),2),"Manual Allocation",AA41))</f>
        <v>0</v>
      </c>
      <c r="P41" s="30" cm="1">
        <f t="array" ref="P41">IF($D41="","",_xlfn.SWITCH($J41,"Equal allocation",ROUND(($G41+$G41*$H41)/12,2),"Weighted Allocation",ROUND(($G41+$G41*$H41)*_xll.ACCOUNTTURNOVER(Connection,$E$10,,$D41,,$E$4,P$2,P$2)/IF($G41=0,12,$G41),2),"Manual Allocation",AB41))</f>
        <v>0</v>
      </c>
      <c r="Q41" s="30" cm="1">
        <f t="array" ref="Q41">IF($D41="","",_xlfn.SWITCH($J41,"Equal allocation",ROUND(($G41+$G41*$H41)/12,2),"Weighted Allocation",ROUND(($G41+$G41*$H41)*_xll.ACCOUNTTURNOVER(Connection,$E$10,,$D41,,$E$4,Q$2,Q$2)/IF($G41=0,12,$G41),2),"Manual Allocation",AC41))</f>
        <v>0</v>
      </c>
      <c r="R41" s="30" cm="1">
        <f t="array" ref="R41">IF($D41="","",_xlfn.SWITCH($J41,"Equal allocation",ROUND(($G41+$G41*$H41)/12,2),"Weighted Allocation",ROUND(($G41+$G41*$H41)*_xll.ACCOUNTTURNOVER(Connection,$E$10,,$D41,,$E$4,R$2,R$2)/IF($G41=0,12,$G41),2),"Manual Allocation",AD41))</f>
        <v>0</v>
      </c>
      <c r="S41" s="30" cm="1">
        <f t="array" ref="S41">IF($D41="","",_xlfn.SWITCH($J41,"Equal allocation",ROUND(($G41+$G41*$H41)/12,2),"Weighted Allocation",ROUND(($G41+$G41*$H41)*_xll.ACCOUNTTURNOVER(Connection,$E$10,,$D41,,$E$4,S$2,S$2)/IF($G41=0,12,$G41),2),"Manual Allocation",AE41))</f>
        <v>0</v>
      </c>
      <c r="T41" s="30" cm="1">
        <f t="array" ref="T41">IF($D41="","",_xlfn.SWITCH($J41,"Equal allocation",ROUND(($G41+$G41*$H41)/12,2),"Weighted Allocation",ROUND(($G41+$G41*$H41)*_xll.ACCOUNTTURNOVER(Connection,$E$10,,$D41,,$E$4,T$2,T$2)/IF($G41=0,12,$G41),2),"Manual Allocation",AF41))</f>
        <v>0</v>
      </c>
      <c r="U41" s="30" cm="1">
        <f t="array" ref="U41">IF($D41="","",_xlfn.SWITCH($J41,"Equal allocation",ROUND(($G41+$G41*$H41)/12,2),"Weighted Allocation",ROUND(($G41+$G41*$H41)*_xll.ACCOUNTTURNOVER(Connection,$E$10,,$D41,,$E$4,U$2,U$2)/IF($G41=0,12,$G41),2),"Manual Allocation",AG41))</f>
        <v>0</v>
      </c>
      <c r="V41" s="30" cm="1">
        <f t="array" ref="V41">IF($D41="","",_xlfn.SWITCH($J41,"Equal allocation",ROUND(($G41+$G41*$H41)/12,2),"Weighted Allocation",ROUND(($G41+$G41*$H41)*_xll.ACCOUNTTURNOVER(Connection,$E$10,,$D41,,$E$4,V$2,V$2)/IF($G41=0,12,$G41),2),"Manual Allocation",AH41))</f>
        <v>0</v>
      </c>
      <c r="W41" s="30" cm="1">
        <f t="array" ref="W41">IF($D41="","",_xlfn.SWITCH($J41,"Equal allocation",ROUND(($G41+$G41*$H41)/12,2),"Weighted Allocation",ROUND(($G41+$G41*$H41)*_xll.ACCOUNTTURNOVER(Connection,$E$10,,$D41,,$E$4,W$2,W$2)/IF($G41=0,12,$G41),2),"Manual Allocation",AI41))</f>
        <v>0</v>
      </c>
      <c r="X41" s="30" cm="1">
        <f t="array" ref="X41">IF($D41="","",_xlfn.SWITCH($J41,"Equal allocation",ROUND(($G41+$G41*$H41)/12,2),"Weighted Allocation",ROUND(($G41+$G41*$H41)*_xll.ACCOUNTTURNOVER(Connection,$E$10,,$D41,,$E$4,X$2,X$2)/IF($G41=0,12,$G41),2),"Manual Allocation",AJ41))</f>
        <v>0</v>
      </c>
      <c r="Y41" s="58"/>
      <c r="Z41" s="58"/>
      <c r="AA41" s="58"/>
      <c r="AB41" s="58"/>
      <c r="AC41" s="58"/>
      <c r="AD41" s="58"/>
      <c r="AE41" s="58"/>
      <c r="AF41" s="58"/>
      <c r="AG41" s="58"/>
      <c r="AH41" s="58"/>
      <c r="AI41" s="58"/>
      <c r="AJ41" s="58"/>
    </row>
    <row r="42" spans="1:36" s="25" customFormat="1" x14ac:dyDescent="0.45">
      <c r="A42" s="19"/>
      <c r="B42" s="19"/>
      <c r="C42" s="19"/>
      <c r="D42" s="15" t="str">
        <v>52400</v>
      </c>
      <c r="E42" s="15" t="str">
        <v>000000</v>
      </c>
      <c r="F42" s="15" t="str">
        <v>Landed Cost Variance</v>
      </c>
      <c r="G42" s="16">
        <v>3674.5</v>
      </c>
      <c r="H42" s="37"/>
      <c r="I42" s="17" t="str" cm="1">
        <f t="array" ref="I42">IF($D42="","",_xll.WRITEBACKBUDGET(Connection,$E$4,$E$10,$H$9,FALSE,$D42,$E42,$M42:$X42))</f>
        <v>Pending</v>
      </c>
      <c r="J42" s="17" t="str">
        <f t="shared" si="0"/>
        <v>Equal allocation</v>
      </c>
      <c r="K42" s="16">
        <f t="shared" si="1"/>
        <v>3674.52</v>
      </c>
      <c r="L42" s="16">
        <f t="shared" si="2"/>
        <v>3674.52</v>
      </c>
      <c r="M42" s="30" cm="1">
        <f t="array" ref="M42">IF($D42="","",_xlfn.SWITCH($J42,"Equal allocation",ROUND(($G42+$G42*$H42)/12,2),"Weighted Allocation",ROUND(($G42+$G42*$H42)*_xll.ACCOUNTTURNOVER(Connection,$E$10,,$D42,,$E$4,M$2,M$2)/IF($G42=0,12,$G42),2),"Manual Allocation",Y42))</f>
        <v>306.20999999999998</v>
      </c>
      <c r="N42" s="30" cm="1">
        <f t="array" ref="N42">IF($D42="","",_xlfn.SWITCH($J42,"Equal allocation",ROUND(($G42+$G42*$H42)/12,2),"Weighted Allocation",ROUND(($G42+$G42*$H42)*_xll.ACCOUNTTURNOVER(Connection,$E$10,,$D42,,$E$4,N$2,N$2)/IF($G42=0,12,$G42),2),"Manual Allocation",Z42))</f>
        <v>306.20999999999998</v>
      </c>
      <c r="O42" s="30" cm="1">
        <f t="array" ref="O42">IF($D42="","",_xlfn.SWITCH($J42,"Equal allocation",ROUND(($G42+$G42*$H42)/12,2),"Weighted Allocation",ROUND(($G42+$G42*$H42)*_xll.ACCOUNTTURNOVER(Connection,$E$10,,$D42,,$E$4,O$2,O$2)/IF($G42=0,12,$G42),2),"Manual Allocation",AA42))</f>
        <v>306.20999999999998</v>
      </c>
      <c r="P42" s="30" cm="1">
        <f t="array" ref="P42">IF($D42="","",_xlfn.SWITCH($J42,"Equal allocation",ROUND(($G42+$G42*$H42)/12,2),"Weighted Allocation",ROUND(($G42+$G42*$H42)*_xll.ACCOUNTTURNOVER(Connection,$E$10,,$D42,,$E$4,P$2,P$2)/IF($G42=0,12,$G42),2),"Manual Allocation",AB42))</f>
        <v>306.20999999999998</v>
      </c>
      <c r="Q42" s="30" cm="1">
        <f t="array" ref="Q42">IF($D42="","",_xlfn.SWITCH($J42,"Equal allocation",ROUND(($G42+$G42*$H42)/12,2),"Weighted Allocation",ROUND(($G42+$G42*$H42)*_xll.ACCOUNTTURNOVER(Connection,$E$10,,$D42,,$E$4,Q$2,Q$2)/IF($G42=0,12,$G42),2),"Manual Allocation",AC42))</f>
        <v>306.20999999999998</v>
      </c>
      <c r="R42" s="30" cm="1">
        <f t="array" ref="R42">IF($D42="","",_xlfn.SWITCH($J42,"Equal allocation",ROUND(($G42+$G42*$H42)/12,2),"Weighted Allocation",ROUND(($G42+$G42*$H42)*_xll.ACCOUNTTURNOVER(Connection,$E$10,,$D42,,$E$4,R$2,R$2)/IF($G42=0,12,$G42),2),"Manual Allocation",AD42))</f>
        <v>306.20999999999998</v>
      </c>
      <c r="S42" s="30" cm="1">
        <f t="array" ref="S42">IF($D42="","",_xlfn.SWITCH($J42,"Equal allocation",ROUND(($G42+$G42*$H42)/12,2),"Weighted Allocation",ROUND(($G42+$G42*$H42)*_xll.ACCOUNTTURNOVER(Connection,$E$10,,$D42,,$E$4,S$2,S$2)/IF($G42=0,12,$G42),2),"Manual Allocation",AE42))</f>
        <v>306.20999999999998</v>
      </c>
      <c r="T42" s="30" cm="1">
        <f t="array" ref="T42">IF($D42="","",_xlfn.SWITCH($J42,"Equal allocation",ROUND(($G42+$G42*$H42)/12,2),"Weighted Allocation",ROUND(($G42+$G42*$H42)*_xll.ACCOUNTTURNOVER(Connection,$E$10,,$D42,,$E$4,T$2,T$2)/IF($G42=0,12,$G42),2),"Manual Allocation",AF42))</f>
        <v>306.20999999999998</v>
      </c>
      <c r="U42" s="30" cm="1">
        <f t="array" ref="U42">IF($D42="","",_xlfn.SWITCH($J42,"Equal allocation",ROUND(($G42+$G42*$H42)/12,2),"Weighted Allocation",ROUND(($G42+$G42*$H42)*_xll.ACCOUNTTURNOVER(Connection,$E$10,,$D42,,$E$4,U$2,U$2)/IF($G42=0,12,$G42),2),"Manual Allocation",AG42))</f>
        <v>306.20999999999998</v>
      </c>
      <c r="V42" s="30" cm="1">
        <f t="array" ref="V42">IF($D42="","",_xlfn.SWITCH($J42,"Equal allocation",ROUND(($G42+$G42*$H42)/12,2),"Weighted Allocation",ROUND(($G42+$G42*$H42)*_xll.ACCOUNTTURNOVER(Connection,$E$10,,$D42,,$E$4,V$2,V$2)/IF($G42=0,12,$G42),2),"Manual Allocation",AH42))</f>
        <v>306.20999999999998</v>
      </c>
      <c r="W42" s="30" cm="1">
        <f t="array" ref="W42">IF($D42="","",_xlfn.SWITCH($J42,"Equal allocation",ROUND(($G42+$G42*$H42)/12,2),"Weighted Allocation",ROUND(($G42+$G42*$H42)*_xll.ACCOUNTTURNOVER(Connection,$E$10,,$D42,,$E$4,W$2,W$2)/IF($G42=0,12,$G42),2),"Manual Allocation",AI42))</f>
        <v>306.20999999999998</v>
      </c>
      <c r="X42" s="30" cm="1">
        <f t="array" ref="X42">IF($D42="","",_xlfn.SWITCH($J42,"Equal allocation",ROUND(($G42+$G42*$H42)/12,2),"Weighted Allocation",ROUND(($G42+$G42*$H42)*_xll.ACCOUNTTURNOVER(Connection,$E$10,,$D42,,$E$4,X$2,X$2)/IF($G42=0,12,$G42),2),"Manual Allocation",AJ42))</f>
        <v>306.20999999999998</v>
      </c>
      <c r="Y42" s="58"/>
      <c r="Z42" s="58"/>
      <c r="AA42" s="58"/>
      <c r="AB42" s="58"/>
      <c r="AC42" s="58"/>
      <c r="AD42" s="58"/>
      <c r="AE42" s="58"/>
      <c r="AF42" s="58"/>
      <c r="AG42" s="58"/>
      <c r="AH42" s="58"/>
      <c r="AI42" s="58"/>
      <c r="AJ42" s="58"/>
    </row>
    <row r="43" spans="1:36" s="25" customFormat="1" x14ac:dyDescent="0.45">
      <c r="A43" s="19"/>
      <c r="B43" s="19"/>
      <c r="C43" s="19"/>
      <c r="D43" s="15" t="str">
        <v>52500</v>
      </c>
      <c r="E43" s="15" t="str">
        <v>000000</v>
      </c>
      <c r="F43" s="15" t="str">
        <v>Purchase Returns and Allowances</v>
      </c>
      <c r="G43" s="16">
        <v>0</v>
      </c>
      <c r="H43" s="37"/>
      <c r="I43" s="17" t="str" cm="1">
        <f t="array" ref="I43">IF($D43="","",_xll.WRITEBACKBUDGET(Connection,$E$4,$E$10,$H$9,FALSE,$D43,$E43,$M43:$X43))</f>
        <v>Pending</v>
      </c>
      <c r="J43" s="17" t="str">
        <f t="shared" si="0"/>
        <v>Equal allocation</v>
      </c>
      <c r="K43" s="16">
        <f t="shared" si="1"/>
        <v>0</v>
      </c>
      <c r="L43" s="16">
        <f t="shared" si="2"/>
        <v>0</v>
      </c>
      <c r="M43" s="30" cm="1">
        <f t="array" ref="M43">IF($D43="","",_xlfn.SWITCH($J43,"Equal allocation",ROUND(($G43+$G43*$H43)/12,2),"Weighted Allocation",ROUND(($G43+$G43*$H43)*_xll.ACCOUNTTURNOVER(Connection,$E$10,,$D43,,$E$4,M$2,M$2)/IF($G43=0,12,$G43),2),"Manual Allocation",Y43))</f>
        <v>0</v>
      </c>
      <c r="N43" s="30" cm="1">
        <f t="array" ref="N43">IF($D43="","",_xlfn.SWITCH($J43,"Equal allocation",ROUND(($G43+$G43*$H43)/12,2),"Weighted Allocation",ROUND(($G43+$G43*$H43)*_xll.ACCOUNTTURNOVER(Connection,$E$10,,$D43,,$E$4,N$2,N$2)/IF($G43=0,12,$G43),2),"Manual Allocation",Z43))</f>
        <v>0</v>
      </c>
      <c r="O43" s="30" cm="1">
        <f t="array" ref="O43">IF($D43="","",_xlfn.SWITCH($J43,"Equal allocation",ROUND(($G43+$G43*$H43)/12,2),"Weighted Allocation",ROUND(($G43+$G43*$H43)*_xll.ACCOUNTTURNOVER(Connection,$E$10,,$D43,,$E$4,O$2,O$2)/IF($G43=0,12,$G43),2),"Manual Allocation",AA43))</f>
        <v>0</v>
      </c>
      <c r="P43" s="30" cm="1">
        <f t="array" ref="P43">IF($D43="","",_xlfn.SWITCH($J43,"Equal allocation",ROUND(($G43+$G43*$H43)/12,2),"Weighted Allocation",ROUND(($G43+$G43*$H43)*_xll.ACCOUNTTURNOVER(Connection,$E$10,,$D43,,$E$4,P$2,P$2)/IF($G43=0,12,$G43),2),"Manual Allocation",AB43))</f>
        <v>0</v>
      </c>
      <c r="Q43" s="30" cm="1">
        <f t="array" ref="Q43">IF($D43="","",_xlfn.SWITCH($J43,"Equal allocation",ROUND(($G43+$G43*$H43)/12,2),"Weighted Allocation",ROUND(($G43+$G43*$H43)*_xll.ACCOUNTTURNOVER(Connection,$E$10,,$D43,,$E$4,Q$2,Q$2)/IF($G43=0,12,$G43),2),"Manual Allocation",AC43))</f>
        <v>0</v>
      </c>
      <c r="R43" s="30" cm="1">
        <f t="array" ref="R43">IF($D43="","",_xlfn.SWITCH($J43,"Equal allocation",ROUND(($G43+$G43*$H43)/12,2),"Weighted Allocation",ROUND(($G43+$G43*$H43)*_xll.ACCOUNTTURNOVER(Connection,$E$10,,$D43,,$E$4,R$2,R$2)/IF($G43=0,12,$G43),2),"Manual Allocation",AD43))</f>
        <v>0</v>
      </c>
      <c r="S43" s="30" cm="1">
        <f t="array" ref="S43">IF($D43="","",_xlfn.SWITCH($J43,"Equal allocation",ROUND(($G43+$G43*$H43)/12,2),"Weighted Allocation",ROUND(($G43+$G43*$H43)*_xll.ACCOUNTTURNOVER(Connection,$E$10,,$D43,,$E$4,S$2,S$2)/IF($G43=0,12,$G43),2),"Manual Allocation",AE43))</f>
        <v>0</v>
      </c>
      <c r="T43" s="30" cm="1">
        <f t="array" ref="T43">IF($D43="","",_xlfn.SWITCH($J43,"Equal allocation",ROUND(($G43+$G43*$H43)/12,2),"Weighted Allocation",ROUND(($G43+$G43*$H43)*_xll.ACCOUNTTURNOVER(Connection,$E$10,,$D43,,$E$4,T$2,T$2)/IF($G43=0,12,$G43),2),"Manual Allocation",AF43))</f>
        <v>0</v>
      </c>
      <c r="U43" s="30" cm="1">
        <f t="array" ref="U43">IF($D43="","",_xlfn.SWITCH($J43,"Equal allocation",ROUND(($G43+$G43*$H43)/12,2),"Weighted Allocation",ROUND(($G43+$G43*$H43)*_xll.ACCOUNTTURNOVER(Connection,$E$10,,$D43,,$E$4,U$2,U$2)/IF($G43=0,12,$G43),2),"Manual Allocation",AG43))</f>
        <v>0</v>
      </c>
      <c r="V43" s="30" cm="1">
        <f t="array" ref="V43">IF($D43="","",_xlfn.SWITCH($J43,"Equal allocation",ROUND(($G43+$G43*$H43)/12,2),"Weighted Allocation",ROUND(($G43+$G43*$H43)*_xll.ACCOUNTTURNOVER(Connection,$E$10,,$D43,,$E$4,V$2,V$2)/IF($G43=0,12,$G43),2),"Manual Allocation",AH43))</f>
        <v>0</v>
      </c>
      <c r="W43" s="30" cm="1">
        <f t="array" ref="W43">IF($D43="","",_xlfn.SWITCH($J43,"Equal allocation",ROUND(($G43+$G43*$H43)/12,2),"Weighted Allocation",ROUND(($G43+$G43*$H43)*_xll.ACCOUNTTURNOVER(Connection,$E$10,,$D43,,$E$4,W$2,W$2)/IF($G43=0,12,$G43),2),"Manual Allocation",AI43))</f>
        <v>0</v>
      </c>
      <c r="X43" s="30" cm="1">
        <f t="array" ref="X43">IF($D43="","",_xlfn.SWITCH($J43,"Equal allocation",ROUND(($G43+$G43*$H43)/12,2),"Weighted Allocation",ROUND(($G43+$G43*$H43)*_xll.ACCOUNTTURNOVER(Connection,$E$10,,$D43,,$E$4,X$2,X$2)/IF($G43=0,12,$G43),2),"Manual Allocation",AJ43))</f>
        <v>0</v>
      </c>
      <c r="Y43" s="58"/>
      <c r="Z43" s="58"/>
      <c r="AA43" s="58"/>
      <c r="AB43" s="58"/>
      <c r="AC43" s="58"/>
      <c r="AD43" s="58"/>
      <c r="AE43" s="58"/>
      <c r="AF43" s="58"/>
      <c r="AG43" s="58"/>
      <c r="AH43" s="58"/>
      <c r="AI43" s="58"/>
      <c r="AJ43" s="58"/>
    </row>
    <row r="44" spans="1:36" s="25" customFormat="1" x14ac:dyDescent="0.45">
      <c r="A44" s="19"/>
      <c r="B44" s="19"/>
      <c r="C44" s="19"/>
      <c r="D44" s="15" t="str">
        <v>52600</v>
      </c>
      <c r="E44" s="15" t="str">
        <v>000000</v>
      </c>
      <c r="F44" s="15" t="str">
        <v>Cash Discount</v>
      </c>
      <c r="G44" s="16">
        <v>0</v>
      </c>
      <c r="H44" s="37"/>
      <c r="I44" s="17" t="str" cm="1">
        <f t="array" ref="I44">IF($D44="","",_xll.WRITEBACKBUDGET(Connection,$E$4,$E$10,$H$9,FALSE,$D44,$E44,$M44:$X44))</f>
        <v>Pending</v>
      </c>
      <c r="J44" s="17" t="str">
        <f t="shared" si="0"/>
        <v>Equal allocation</v>
      </c>
      <c r="K44" s="16">
        <f t="shared" si="1"/>
        <v>0</v>
      </c>
      <c r="L44" s="16">
        <f t="shared" si="2"/>
        <v>0</v>
      </c>
      <c r="M44" s="30" cm="1">
        <f t="array" ref="M44">IF($D44="","",_xlfn.SWITCH($J44,"Equal allocation",ROUND(($G44+$G44*$H44)/12,2),"Weighted Allocation",ROUND(($G44+$G44*$H44)*_xll.ACCOUNTTURNOVER(Connection,$E$10,,$D44,,$E$4,M$2,M$2)/IF($G44=0,12,$G44),2),"Manual Allocation",Y44))</f>
        <v>0</v>
      </c>
      <c r="N44" s="30" cm="1">
        <f t="array" ref="N44">IF($D44="","",_xlfn.SWITCH($J44,"Equal allocation",ROUND(($G44+$G44*$H44)/12,2),"Weighted Allocation",ROUND(($G44+$G44*$H44)*_xll.ACCOUNTTURNOVER(Connection,$E$10,,$D44,,$E$4,N$2,N$2)/IF($G44=0,12,$G44),2),"Manual Allocation",Z44))</f>
        <v>0</v>
      </c>
      <c r="O44" s="30" cm="1">
        <f t="array" ref="O44">IF($D44="","",_xlfn.SWITCH($J44,"Equal allocation",ROUND(($G44+$G44*$H44)/12,2),"Weighted Allocation",ROUND(($G44+$G44*$H44)*_xll.ACCOUNTTURNOVER(Connection,$E$10,,$D44,,$E$4,O$2,O$2)/IF($G44=0,12,$G44),2),"Manual Allocation",AA44))</f>
        <v>0</v>
      </c>
      <c r="P44" s="30" cm="1">
        <f t="array" ref="P44">IF($D44="","",_xlfn.SWITCH($J44,"Equal allocation",ROUND(($G44+$G44*$H44)/12,2),"Weighted Allocation",ROUND(($G44+$G44*$H44)*_xll.ACCOUNTTURNOVER(Connection,$E$10,,$D44,,$E$4,P$2,P$2)/IF($G44=0,12,$G44),2),"Manual Allocation",AB44))</f>
        <v>0</v>
      </c>
      <c r="Q44" s="30" cm="1">
        <f t="array" ref="Q44">IF($D44="","",_xlfn.SWITCH($J44,"Equal allocation",ROUND(($G44+$G44*$H44)/12,2),"Weighted Allocation",ROUND(($G44+$G44*$H44)*_xll.ACCOUNTTURNOVER(Connection,$E$10,,$D44,,$E$4,Q$2,Q$2)/IF($G44=0,12,$G44),2),"Manual Allocation",AC44))</f>
        <v>0</v>
      </c>
      <c r="R44" s="30" cm="1">
        <f t="array" ref="R44">IF($D44="","",_xlfn.SWITCH($J44,"Equal allocation",ROUND(($G44+$G44*$H44)/12,2),"Weighted Allocation",ROUND(($G44+$G44*$H44)*_xll.ACCOUNTTURNOVER(Connection,$E$10,,$D44,,$E$4,R$2,R$2)/IF($G44=0,12,$G44),2),"Manual Allocation",AD44))</f>
        <v>0</v>
      </c>
      <c r="S44" s="30" cm="1">
        <f t="array" ref="S44">IF($D44="","",_xlfn.SWITCH($J44,"Equal allocation",ROUND(($G44+$G44*$H44)/12,2),"Weighted Allocation",ROUND(($G44+$G44*$H44)*_xll.ACCOUNTTURNOVER(Connection,$E$10,,$D44,,$E$4,S$2,S$2)/IF($G44=0,12,$G44),2),"Manual Allocation",AE44))</f>
        <v>0</v>
      </c>
      <c r="T44" s="30" cm="1">
        <f t="array" ref="T44">IF($D44="","",_xlfn.SWITCH($J44,"Equal allocation",ROUND(($G44+$G44*$H44)/12,2),"Weighted Allocation",ROUND(($G44+$G44*$H44)*_xll.ACCOUNTTURNOVER(Connection,$E$10,,$D44,,$E$4,T$2,T$2)/IF($G44=0,12,$G44),2),"Manual Allocation",AF44))</f>
        <v>0</v>
      </c>
      <c r="U44" s="30" cm="1">
        <f t="array" ref="U44">IF($D44="","",_xlfn.SWITCH($J44,"Equal allocation",ROUND(($G44+$G44*$H44)/12,2),"Weighted Allocation",ROUND(($G44+$G44*$H44)*_xll.ACCOUNTTURNOVER(Connection,$E$10,,$D44,,$E$4,U$2,U$2)/IF($G44=0,12,$G44),2),"Manual Allocation",AG44))</f>
        <v>0</v>
      </c>
      <c r="V44" s="30" cm="1">
        <f t="array" ref="V44">IF($D44="","",_xlfn.SWITCH($J44,"Equal allocation",ROUND(($G44+$G44*$H44)/12,2),"Weighted Allocation",ROUND(($G44+$G44*$H44)*_xll.ACCOUNTTURNOVER(Connection,$E$10,,$D44,,$E$4,V$2,V$2)/IF($G44=0,12,$G44),2),"Manual Allocation",AH44))</f>
        <v>0</v>
      </c>
      <c r="W44" s="30" cm="1">
        <f t="array" ref="W44">IF($D44="","",_xlfn.SWITCH($J44,"Equal allocation",ROUND(($G44+$G44*$H44)/12,2),"Weighted Allocation",ROUND(($G44+$G44*$H44)*_xll.ACCOUNTTURNOVER(Connection,$E$10,,$D44,,$E$4,W$2,W$2)/IF($G44=0,12,$G44),2),"Manual Allocation",AI44))</f>
        <v>0</v>
      </c>
      <c r="X44" s="30" cm="1">
        <f t="array" ref="X44">IF($D44="","",_xlfn.SWITCH($J44,"Equal allocation",ROUND(($G44+$G44*$H44)/12,2),"Weighted Allocation",ROUND(($G44+$G44*$H44)*_xll.ACCOUNTTURNOVER(Connection,$E$10,,$D44,,$E$4,X$2,X$2)/IF($G44=0,12,$G44),2),"Manual Allocation",AJ44))</f>
        <v>0</v>
      </c>
      <c r="Y44" s="58"/>
      <c r="Z44" s="58"/>
      <c r="AA44" s="58"/>
      <c r="AB44" s="58"/>
      <c r="AC44" s="58"/>
      <c r="AD44" s="58"/>
      <c r="AE44" s="58"/>
      <c r="AF44" s="58"/>
      <c r="AG44" s="58"/>
      <c r="AH44" s="58"/>
      <c r="AI44" s="58"/>
      <c r="AJ44" s="58"/>
    </row>
    <row r="45" spans="1:36" s="25" customFormat="1" x14ac:dyDescent="0.45">
      <c r="A45" s="19"/>
      <c r="B45" s="19"/>
      <c r="C45" s="19"/>
      <c r="D45" s="15" t="str">
        <v>60000</v>
      </c>
      <c r="E45" s="15" t="str">
        <v>000000</v>
      </c>
      <c r="F45" s="15" t="str">
        <v>Purchase expense</v>
      </c>
      <c r="G45" s="16">
        <v>0</v>
      </c>
      <c r="H45" s="37"/>
      <c r="I45" s="17" t="str" cm="1">
        <f t="array" ref="I45">IF($D45="","",_xll.WRITEBACKBUDGET(Connection,$E$4,$E$10,$H$9,FALSE,$D45,$E45,$M45:$X45))</f>
        <v>Pending</v>
      </c>
      <c r="J45" s="17" t="str">
        <f t="shared" si="0"/>
        <v>Equal allocation</v>
      </c>
      <c r="K45" s="16">
        <f t="shared" si="1"/>
        <v>0</v>
      </c>
      <c r="L45" s="16">
        <f t="shared" si="2"/>
        <v>0</v>
      </c>
      <c r="M45" s="30" cm="1">
        <f t="array" ref="M45">IF($D45="","",_xlfn.SWITCH($J45,"Equal allocation",ROUND(($G45+$G45*$H45)/12,2),"Weighted Allocation",ROUND(($G45+$G45*$H45)*_xll.ACCOUNTTURNOVER(Connection,$E$10,,$D45,,$E$4,M$2,M$2)/IF($G45=0,12,$G45),2),"Manual Allocation",Y45))</f>
        <v>0</v>
      </c>
      <c r="N45" s="30" cm="1">
        <f t="array" ref="N45">IF($D45="","",_xlfn.SWITCH($J45,"Equal allocation",ROUND(($G45+$G45*$H45)/12,2),"Weighted Allocation",ROUND(($G45+$G45*$H45)*_xll.ACCOUNTTURNOVER(Connection,$E$10,,$D45,,$E$4,N$2,N$2)/IF($G45=0,12,$G45),2),"Manual Allocation",Z45))</f>
        <v>0</v>
      </c>
      <c r="O45" s="30" cm="1">
        <f t="array" ref="O45">IF($D45="","",_xlfn.SWITCH($J45,"Equal allocation",ROUND(($G45+$G45*$H45)/12,2),"Weighted Allocation",ROUND(($G45+$G45*$H45)*_xll.ACCOUNTTURNOVER(Connection,$E$10,,$D45,,$E$4,O$2,O$2)/IF($G45=0,12,$G45),2),"Manual Allocation",AA45))</f>
        <v>0</v>
      </c>
      <c r="P45" s="30" cm="1">
        <f t="array" ref="P45">IF($D45="","",_xlfn.SWITCH($J45,"Equal allocation",ROUND(($G45+$G45*$H45)/12,2),"Weighted Allocation",ROUND(($G45+$G45*$H45)*_xll.ACCOUNTTURNOVER(Connection,$E$10,,$D45,,$E$4,P$2,P$2)/IF($G45=0,12,$G45),2),"Manual Allocation",AB45))</f>
        <v>0</v>
      </c>
      <c r="Q45" s="30" cm="1">
        <f t="array" ref="Q45">IF($D45="","",_xlfn.SWITCH($J45,"Equal allocation",ROUND(($G45+$G45*$H45)/12,2),"Weighted Allocation",ROUND(($G45+$G45*$H45)*_xll.ACCOUNTTURNOVER(Connection,$E$10,,$D45,,$E$4,Q$2,Q$2)/IF($G45=0,12,$G45),2),"Manual Allocation",AC45))</f>
        <v>0</v>
      </c>
      <c r="R45" s="30" cm="1">
        <f t="array" ref="R45">IF($D45="","",_xlfn.SWITCH($J45,"Equal allocation",ROUND(($G45+$G45*$H45)/12,2),"Weighted Allocation",ROUND(($G45+$G45*$H45)*_xll.ACCOUNTTURNOVER(Connection,$E$10,,$D45,,$E$4,R$2,R$2)/IF($G45=0,12,$G45),2),"Manual Allocation",AD45))</f>
        <v>0</v>
      </c>
      <c r="S45" s="30" cm="1">
        <f t="array" ref="S45">IF($D45="","",_xlfn.SWITCH($J45,"Equal allocation",ROUND(($G45+$G45*$H45)/12,2),"Weighted Allocation",ROUND(($G45+$G45*$H45)*_xll.ACCOUNTTURNOVER(Connection,$E$10,,$D45,,$E$4,S$2,S$2)/IF($G45=0,12,$G45),2),"Manual Allocation",AE45))</f>
        <v>0</v>
      </c>
      <c r="T45" s="30" cm="1">
        <f t="array" ref="T45">IF($D45="","",_xlfn.SWITCH($J45,"Equal allocation",ROUND(($G45+$G45*$H45)/12,2),"Weighted Allocation",ROUND(($G45+$G45*$H45)*_xll.ACCOUNTTURNOVER(Connection,$E$10,,$D45,,$E$4,T$2,T$2)/IF($G45=0,12,$G45),2),"Manual Allocation",AF45))</f>
        <v>0</v>
      </c>
      <c r="U45" s="30" cm="1">
        <f t="array" ref="U45">IF($D45="","",_xlfn.SWITCH($J45,"Equal allocation",ROUND(($G45+$G45*$H45)/12,2),"Weighted Allocation",ROUND(($G45+$G45*$H45)*_xll.ACCOUNTTURNOVER(Connection,$E$10,,$D45,,$E$4,U$2,U$2)/IF($G45=0,12,$G45),2),"Manual Allocation",AG45))</f>
        <v>0</v>
      </c>
      <c r="V45" s="30" cm="1">
        <f t="array" ref="V45">IF($D45="","",_xlfn.SWITCH($J45,"Equal allocation",ROUND(($G45+$G45*$H45)/12,2),"Weighted Allocation",ROUND(($G45+$G45*$H45)*_xll.ACCOUNTTURNOVER(Connection,$E$10,,$D45,,$E$4,V$2,V$2)/IF($G45=0,12,$G45),2),"Manual Allocation",AH45))</f>
        <v>0</v>
      </c>
      <c r="W45" s="30" cm="1">
        <f t="array" ref="W45">IF($D45="","",_xlfn.SWITCH($J45,"Equal allocation",ROUND(($G45+$G45*$H45)/12,2),"Weighted Allocation",ROUND(($G45+$G45*$H45)*_xll.ACCOUNTTURNOVER(Connection,$E$10,,$D45,,$E$4,W$2,W$2)/IF($G45=0,12,$G45),2),"Manual Allocation",AI45))</f>
        <v>0</v>
      </c>
      <c r="X45" s="30" cm="1">
        <f t="array" ref="X45">IF($D45="","",_xlfn.SWITCH($J45,"Equal allocation",ROUND(($G45+$G45*$H45)/12,2),"Weighted Allocation",ROUND(($G45+$G45*$H45)*_xll.ACCOUNTTURNOVER(Connection,$E$10,,$D45,,$E$4,X$2,X$2)/IF($G45=0,12,$G45),2),"Manual Allocation",AJ45))</f>
        <v>0</v>
      </c>
      <c r="Y45" s="58"/>
      <c r="Z45" s="58"/>
      <c r="AA45" s="58"/>
      <c r="AB45" s="58"/>
      <c r="AC45" s="58"/>
      <c r="AD45" s="58"/>
      <c r="AE45" s="58"/>
      <c r="AF45" s="58"/>
      <c r="AG45" s="58"/>
      <c r="AH45" s="58"/>
      <c r="AI45" s="58"/>
      <c r="AJ45" s="58"/>
    </row>
    <row r="46" spans="1:36" s="25" customFormat="1" x14ac:dyDescent="0.45">
      <c r="A46" s="19"/>
      <c r="B46" s="19"/>
      <c r="C46" s="19"/>
      <c r="D46" s="15" t="str">
        <v>61000</v>
      </c>
      <c r="E46" s="15" t="str">
        <v>000000</v>
      </c>
      <c r="F46" s="15" t="str">
        <v>Advertising Expense</v>
      </c>
      <c r="G46" s="16">
        <v>854000</v>
      </c>
      <c r="H46" s="37"/>
      <c r="I46" s="17" t="str" cm="1">
        <f t="array" ref="I46">IF($D46="","",_xll.WRITEBACKBUDGET(Connection,$E$4,$E$10,$H$9,FALSE,$D46,$E46,$M46:$X46))</f>
        <v>Pending</v>
      </c>
      <c r="J46" s="17" t="str">
        <f t="shared" si="0"/>
        <v>Equal allocation</v>
      </c>
      <c r="K46" s="16">
        <f t="shared" si="1"/>
        <v>854000.04000000015</v>
      </c>
      <c r="L46" s="16">
        <f t="shared" si="2"/>
        <v>854000.04000000015</v>
      </c>
      <c r="M46" s="30" cm="1">
        <f t="array" ref="M46">IF($D46="","",_xlfn.SWITCH($J46,"Equal allocation",ROUND(($G46+$G46*$H46)/12,2),"Weighted Allocation",ROUND(($G46+$G46*$H46)*_xll.ACCOUNTTURNOVER(Connection,$E$10,,$D46,,$E$4,M$2,M$2)/IF($G46=0,12,$G46),2),"Manual Allocation",Y46))</f>
        <v>71166.67</v>
      </c>
      <c r="N46" s="30" cm="1">
        <f t="array" ref="N46">IF($D46="","",_xlfn.SWITCH($J46,"Equal allocation",ROUND(($G46+$G46*$H46)/12,2),"Weighted Allocation",ROUND(($G46+$G46*$H46)*_xll.ACCOUNTTURNOVER(Connection,$E$10,,$D46,,$E$4,N$2,N$2)/IF($G46=0,12,$G46),2),"Manual Allocation",Z46))</f>
        <v>71166.67</v>
      </c>
      <c r="O46" s="30" cm="1">
        <f t="array" ref="O46">IF($D46="","",_xlfn.SWITCH($J46,"Equal allocation",ROUND(($G46+$G46*$H46)/12,2),"Weighted Allocation",ROUND(($G46+$G46*$H46)*_xll.ACCOUNTTURNOVER(Connection,$E$10,,$D46,,$E$4,O$2,O$2)/IF($G46=0,12,$G46),2),"Manual Allocation",AA46))</f>
        <v>71166.67</v>
      </c>
      <c r="P46" s="30" cm="1">
        <f t="array" ref="P46">IF($D46="","",_xlfn.SWITCH($J46,"Equal allocation",ROUND(($G46+$G46*$H46)/12,2),"Weighted Allocation",ROUND(($G46+$G46*$H46)*_xll.ACCOUNTTURNOVER(Connection,$E$10,,$D46,,$E$4,P$2,P$2)/IF($G46=0,12,$G46),2),"Manual Allocation",AB46))</f>
        <v>71166.67</v>
      </c>
      <c r="Q46" s="30" cm="1">
        <f t="array" ref="Q46">IF($D46="","",_xlfn.SWITCH($J46,"Equal allocation",ROUND(($G46+$G46*$H46)/12,2),"Weighted Allocation",ROUND(($G46+$G46*$H46)*_xll.ACCOUNTTURNOVER(Connection,$E$10,,$D46,,$E$4,Q$2,Q$2)/IF($G46=0,12,$G46),2),"Manual Allocation",AC46))</f>
        <v>71166.67</v>
      </c>
      <c r="R46" s="30" cm="1">
        <f t="array" ref="R46">IF($D46="","",_xlfn.SWITCH($J46,"Equal allocation",ROUND(($G46+$G46*$H46)/12,2),"Weighted Allocation",ROUND(($G46+$G46*$H46)*_xll.ACCOUNTTURNOVER(Connection,$E$10,,$D46,,$E$4,R$2,R$2)/IF($G46=0,12,$G46),2),"Manual Allocation",AD46))</f>
        <v>71166.67</v>
      </c>
      <c r="S46" s="30" cm="1">
        <f t="array" ref="S46">IF($D46="","",_xlfn.SWITCH($J46,"Equal allocation",ROUND(($G46+$G46*$H46)/12,2),"Weighted Allocation",ROUND(($G46+$G46*$H46)*_xll.ACCOUNTTURNOVER(Connection,$E$10,,$D46,,$E$4,S$2,S$2)/IF($G46=0,12,$G46),2),"Manual Allocation",AE46))</f>
        <v>71166.67</v>
      </c>
      <c r="T46" s="30" cm="1">
        <f t="array" ref="T46">IF($D46="","",_xlfn.SWITCH($J46,"Equal allocation",ROUND(($G46+$G46*$H46)/12,2),"Weighted Allocation",ROUND(($G46+$G46*$H46)*_xll.ACCOUNTTURNOVER(Connection,$E$10,,$D46,,$E$4,T$2,T$2)/IF($G46=0,12,$G46),2),"Manual Allocation",AF46))</f>
        <v>71166.67</v>
      </c>
      <c r="U46" s="30" cm="1">
        <f t="array" ref="U46">IF($D46="","",_xlfn.SWITCH($J46,"Equal allocation",ROUND(($G46+$G46*$H46)/12,2),"Weighted Allocation",ROUND(($G46+$G46*$H46)*_xll.ACCOUNTTURNOVER(Connection,$E$10,,$D46,,$E$4,U$2,U$2)/IF($G46=0,12,$G46),2),"Manual Allocation",AG46))</f>
        <v>71166.67</v>
      </c>
      <c r="V46" s="30" cm="1">
        <f t="array" ref="V46">IF($D46="","",_xlfn.SWITCH($J46,"Equal allocation",ROUND(($G46+$G46*$H46)/12,2),"Weighted Allocation",ROUND(($G46+$G46*$H46)*_xll.ACCOUNTTURNOVER(Connection,$E$10,,$D46,,$E$4,V$2,V$2)/IF($G46=0,12,$G46),2),"Manual Allocation",AH46))</f>
        <v>71166.67</v>
      </c>
      <c r="W46" s="30" cm="1">
        <f t="array" ref="W46">IF($D46="","",_xlfn.SWITCH($J46,"Equal allocation",ROUND(($G46+$G46*$H46)/12,2),"Weighted Allocation",ROUND(($G46+$G46*$H46)*_xll.ACCOUNTTURNOVER(Connection,$E$10,,$D46,,$E$4,W$2,W$2)/IF($G46=0,12,$G46),2),"Manual Allocation",AI46))</f>
        <v>71166.67</v>
      </c>
      <c r="X46" s="30" cm="1">
        <f t="array" ref="X46">IF($D46="","",_xlfn.SWITCH($J46,"Equal allocation",ROUND(($G46+$G46*$H46)/12,2),"Weighted Allocation",ROUND(($G46+$G46*$H46)*_xll.ACCOUNTTURNOVER(Connection,$E$10,,$D46,,$E$4,X$2,X$2)/IF($G46=0,12,$G46),2),"Manual Allocation",AJ46))</f>
        <v>71166.67</v>
      </c>
      <c r="Y46" s="58"/>
      <c r="Z46" s="58"/>
      <c r="AA46" s="58"/>
      <c r="AB46" s="58"/>
      <c r="AC46" s="58"/>
      <c r="AD46" s="58"/>
      <c r="AE46" s="58"/>
      <c r="AF46" s="58"/>
      <c r="AG46" s="58"/>
      <c r="AH46" s="58"/>
      <c r="AI46" s="58"/>
      <c r="AJ46" s="58"/>
    </row>
    <row r="47" spans="1:36" s="25" customFormat="1" x14ac:dyDescent="0.45">
      <c r="A47" s="19"/>
      <c r="B47" s="19"/>
      <c r="C47" s="19"/>
      <c r="D47" s="15" t="str">
        <v>61100</v>
      </c>
      <c r="E47" s="15" t="str">
        <v>000000</v>
      </c>
      <c r="F47" s="15" t="str">
        <v>Bank Service Charges</v>
      </c>
      <c r="G47" s="16">
        <v>270</v>
      </c>
      <c r="H47" s="37"/>
      <c r="I47" s="17" t="str" cm="1">
        <f t="array" ref="I47">IF($D47="","",_xll.WRITEBACKBUDGET(Connection,$E$4,$E$10,$H$9,FALSE,$D47,$E47,$M47:$X47))</f>
        <v>Pending</v>
      </c>
      <c r="J47" s="17" t="str">
        <f t="shared" si="0"/>
        <v>Equal allocation</v>
      </c>
      <c r="K47" s="16">
        <f t="shared" si="1"/>
        <v>270</v>
      </c>
      <c r="L47" s="16">
        <f t="shared" si="2"/>
        <v>270</v>
      </c>
      <c r="M47" s="30" cm="1">
        <f t="array" ref="M47">IF($D47="","",_xlfn.SWITCH($J47,"Equal allocation",ROUND(($G47+$G47*$H47)/12,2),"Weighted Allocation",ROUND(($G47+$G47*$H47)*_xll.ACCOUNTTURNOVER(Connection,$E$10,,$D47,,$E$4,M$2,M$2)/IF($G47=0,12,$G47),2),"Manual Allocation",Y47))</f>
        <v>22.5</v>
      </c>
      <c r="N47" s="30" cm="1">
        <f t="array" ref="N47">IF($D47="","",_xlfn.SWITCH($J47,"Equal allocation",ROUND(($G47+$G47*$H47)/12,2),"Weighted Allocation",ROUND(($G47+$G47*$H47)*_xll.ACCOUNTTURNOVER(Connection,$E$10,,$D47,,$E$4,N$2,N$2)/IF($G47=0,12,$G47),2),"Manual Allocation",Z47))</f>
        <v>22.5</v>
      </c>
      <c r="O47" s="30" cm="1">
        <f t="array" ref="O47">IF($D47="","",_xlfn.SWITCH($J47,"Equal allocation",ROUND(($G47+$G47*$H47)/12,2),"Weighted Allocation",ROUND(($G47+$G47*$H47)*_xll.ACCOUNTTURNOVER(Connection,$E$10,,$D47,,$E$4,O$2,O$2)/IF($G47=0,12,$G47),2),"Manual Allocation",AA47))</f>
        <v>22.5</v>
      </c>
      <c r="P47" s="30" cm="1">
        <f t="array" ref="P47">IF($D47="","",_xlfn.SWITCH($J47,"Equal allocation",ROUND(($G47+$G47*$H47)/12,2),"Weighted Allocation",ROUND(($G47+$G47*$H47)*_xll.ACCOUNTTURNOVER(Connection,$E$10,,$D47,,$E$4,P$2,P$2)/IF($G47=0,12,$G47),2),"Manual Allocation",AB47))</f>
        <v>22.5</v>
      </c>
      <c r="Q47" s="30" cm="1">
        <f t="array" ref="Q47">IF($D47="","",_xlfn.SWITCH($J47,"Equal allocation",ROUND(($G47+$G47*$H47)/12,2),"Weighted Allocation",ROUND(($G47+$G47*$H47)*_xll.ACCOUNTTURNOVER(Connection,$E$10,,$D47,,$E$4,Q$2,Q$2)/IF($G47=0,12,$G47),2),"Manual Allocation",AC47))</f>
        <v>22.5</v>
      </c>
      <c r="R47" s="30" cm="1">
        <f t="array" ref="R47">IF($D47="","",_xlfn.SWITCH($J47,"Equal allocation",ROUND(($G47+$G47*$H47)/12,2),"Weighted Allocation",ROUND(($G47+$G47*$H47)*_xll.ACCOUNTTURNOVER(Connection,$E$10,,$D47,,$E$4,R$2,R$2)/IF($G47=0,12,$G47),2),"Manual Allocation",AD47))</f>
        <v>22.5</v>
      </c>
      <c r="S47" s="30" cm="1">
        <f t="array" ref="S47">IF($D47="","",_xlfn.SWITCH($J47,"Equal allocation",ROUND(($G47+$G47*$H47)/12,2),"Weighted Allocation",ROUND(($G47+$G47*$H47)*_xll.ACCOUNTTURNOVER(Connection,$E$10,,$D47,,$E$4,S$2,S$2)/IF($G47=0,12,$G47),2),"Manual Allocation",AE47))</f>
        <v>22.5</v>
      </c>
      <c r="T47" s="30" cm="1">
        <f t="array" ref="T47">IF($D47="","",_xlfn.SWITCH($J47,"Equal allocation",ROUND(($G47+$G47*$H47)/12,2),"Weighted Allocation",ROUND(($G47+$G47*$H47)*_xll.ACCOUNTTURNOVER(Connection,$E$10,,$D47,,$E$4,T$2,T$2)/IF($G47=0,12,$G47),2),"Manual Allocation",AF47))</f>
        <v>22.5</v>
      </c>
      <c r="U47" s="30" cm="1">
        <f t="array" ref="U47">IF($D47="","",_xlfn.SWITCH($J47,"Equal allocation",ROUND(($G47+$G47*$H47)/12,2),"Weighted Allocation",ROUND(($G47+$G47*$H47)*_xll.ACCOUNTTURNOVER(Connection,$E$10,,$D47,,$E$4,U$2,U$2)/IF($G47=0,12,$G47),2),"Manual Allocation",AG47))</f>
        <v>22.5</v>
      </c>
      <c r="V47" s="30" cm="1">
        <f t="array" ref="V47">IF($D47="","",_xlfn.SWITCH($J47,"Equal allocation",ROUND(($G47+$G47*$H47)/12,2),"Weighted Allocation",ROUND(($G47+$G47*$H47)*_xll.ACCOUNTTURNOVER(Connection,$E$10,,$D47,,$E$4,V$2,V$2)/IF($G47=0,12,$G47),2),"Manual Allocation",AH47))</f>
        <v>22.5</v>
      </c>
      <c r="W47" s="30" cm="1">
        <f t="array" ref="W47">IF($D47="","",_xlfn.SWITCH($J47,"Equal allocation",ROUND(($G47+$G47*$H47)/12,2),"Weighted Allocation",ROUND(($G47+$G47*$H47)*_xll.ACCOUNTTURNOVER(Connection,$E$10,,$D47,,$E$4,W$2,W$2)/IF($G47=0,12,$G47),2),"Manual Allocation",AI47))</f>
        <v>22.5</v>
      </c>
      <c r="X47" s="30" cm="1">
        <f t="array" ref="X47">IF($D47="","",_xlfn.SWITCH($J47,"Equal allocation",ROUND(($G47+$G47*$H47)/12,2),"Weighted Allocation",ROUND(($G47+$G47*$H47)*_xll.ACCOUNTTURNOVER(Connection,$E$10,,$D47,,$E$4,X$2,X$2)/IF($G47=0,12,$G47),2),"Manual Allocation",AJ47))</f>
        <v>22.5</v>
      </c>
      <c r="Y47" s="58"/>
      <c r="Z47" s="58"/>
      <c r="AA47" s="58"/>
      <c r="AB47" s="58"/>
      <c r="AC47" s="58"/>
      <c r="AD47" s="58"/>
      <c r="AE47" s="58"/>
      <c r="AF47" s="58"/>
      <c r="AG47" s="58"/>
      <c r="AH47" s="58"/>
      <c r="AI47" s="58"/>
      <c r="AJ47" s="58"/>
    </row>
    <row r="48" spans="1:36" s="25" customFormat="1" x14ac:dyDescent="0.45">
      <c r="A48" s="19"/>
      <c r="B48" s="19"/>
      <c r="C48" s="19"/>
      <c r="D48" s="15" t="str">
        <v>61200</v>
      </c>
      <c r="E48" s="15" t="str">
        <v>000000</v>
      </c>
      <c r="F48" s="15" t="str">
        <v>Business License &amp; Fees</v>
      </c>
      <c r="G48" s="16">
        <v>0</v>
      </c>
      <c r="H48" s="37"/>
      <c r="I48" s="17" t="str" cm="1">
        <f t="array" ref="I48">IF($D48="","",_xll.WRITEBACKBUDGET(Connection,$E$4,$E$10,$H$9,FALSE,$D48,$E48,$M48:$X48))</f>
        <v>Pending</v>
      </c>
      <c r="J48" s="17" t="str">
        <f t="shared" si="0"/>
        <v>Equal allocation</v>
      </c>
      <c r="K48" s="16">
        <f t="shared" si="1"/>
        <v>0</v>
      </c>
      <c r="L48" s="16">
        <f t="shared" si="2"/>
        <v>0</v>
      </c>
      <c r="M48" s="30" cm="1">
        <f t="array" ref="M48">IF($D48="","",_xlfn.SWITCH($J48,"Equal allocation",ROUND(($G48+$G48*$H48)/12,2),"Weighted Allocation",ROUND(($G48+$G48*$H48)*_xll.ACCOUNTTURNOVER(Connection,$E$10,,$D48,,$E$4,M$2,M$2)/IF($G48=0,12,$G48),2),"Manual Allocation",Y48))</f>
        <v>0</v>
      </c>
      <c r="N48" s="30" cm="1">
        <f t="array" ref="N48">IF($D48="","",_xlfn.SWITCH($J48,"Equal allocation",ROUND(($G48+$G48*$H48)/12,2),"Weighted Allocation",ROUND(($G48+$G48*$H48)*_xll.ACCOUNTTURNOVER(Connection,$E$10,,$D48,,$E$4,N$2,N$2)/IF($G48=0,12,$G48),2),"Manual Allocation",Z48))</f>
        <v>0</v>
      </c>
      <c r="O48" s="30" cm="1">
        <f t="array" ref="O48">IF($D48="","",_xlfn.SWITCH($J48,"Equal allocation",ROUND(($G48+$G48*$H48)/12,2),"Weighted Allocation",ROUND(($G48+$G48*$H48)*_xll.ACCOUNTTURNOVER(Connection,$E$10,,$D48,,$E$4,O$2,O$2)/IF($G48=0,12,$G48),2),"Manual Allocation",AA48))</f>
        <v>0</v>
      </c>
      <c r="P48" s="30" cm="1">
        <f t="array" ref="P48">IF($D48="","",_xlfn.SWITCH($J48,"Equal allocation",ROUND(($G48+$G48*$H48)/12,2),"Weighted Allocation",ROUND(($G48+$G48*$H48)*_xll.ACCOUNTTURNOVER(Connection,$E$10,,$D48,,$E$4,P$2,P$2)/IF($G48=0,12,$G48),2),"Manual Allocation",AB48))</f>
        <v>0</v>
      </c>
      <c r="Q48" s="30" cm="1">
        <f t="array" ref="Q48">IF($D48="","",_xlfn.SWITCH($J48,"Equal allocation",ROUND(($G48+$G48*$H48)/12,2),"Weighted Allocation",ROUND(($G48+$G48*$H48)*_xll.ACCOUNTTURNOVER(Connection,$E$10,,$D48,,$E$4,Q$2,Q$2)/IF($G48=0,12,$G48),2),"Manual Allocation",AC48))</f>
        <v>0</v>
      </c>
      <c r="R48" s="30" cm="1">
        <f t="array" ref="R48">IF($D48="","",_xlfn.SWITCH($J48,"Equal allocation",ROUND(($G48+$G48*$H48)/12,2),"Weighted Allocation",ROUND(($G48+$G48*$H48)*_xll.ACCOUNTTURNOVER(Connection,$E$10,,$D48,,$E$4,R$2,R$2)/IF($G48=0,12,$G48),2),"Manual Allocation",AD48))</f>
        <v>0</v>
      </c>
      <c r="S48" s="30" cm="1">
        <f t="array" ref="S48">IF($D48="","",_xlfn.SWITCH($J48,"Equal allocation",ROUND(($G48+$G48*$H48)/12,2),"Weighted Allocation",ROUND(($G48+$G48*$H48)*_xll.ACCOUNTTURNOVER(Connection,$E$10,,$D48,,$E$4,S$2,S$2)/IF($G48=0,12,$G48),2),"Manual Allocation",AE48))</f>
        <v>0</v>
      </c>
      <c r="T48" s="30" cm="1">
        <f t="array" ref="T48">IF($D48="","",_xlfn.SWITCH($J48,"Equal allocation",ROUND(($G48+$G48*$H48)/12,2),"Weighted Allocation",ROUND(($G48+$G48*$H48)*_xll.ACCOUNTTURNOVER(Connection,$E$10,,$D48,,$E$4,T$2,T$2)/IF($G48=0,12,$G48),2),"Manual Allocation",AF48))</f>
        <v>0</v>
      </c>
      <c r="U48" s="30" cm="1">
        <f t="array" ref="U48">IF($D48="","",_xlfn.SWITCH($J48,"Equal allocation",ROUND(($G48+$G48*$H48)/12,2),"Weighted Allocation",ROUND(($G48+$G48*$H48)*_xll.ACCOUNTTURNOVER(Connection,$E$10,,$D48,,$E$4,U$2,U$2)/IF($G48=0,12,$G48),2),"Manual Allocation",AG48))</f>
        <v>0</v>
      </c>
      <c r="V48" s="30" cm="1">
        <f t="array" ref="V48">IF($D48="","",_xlfn.SWITCH($J48,"Equal allocation",ROUND(($G48+$G48*$H48)/12,2),"Weighted Allocation",ROUND(($G48+$G48*$H48)*_xll.ACCOUNTTURNOVER(Connection,$E$10,,$D48,,$E$4,V$2,V$2)/IF($G48=0,12,$G48),2),"Manual Allocation",AH48))</f>
        <v>0</v>
      </c>
      <c r="W48" s="30" cm="1">
        <f t="array" ref="W48">IF($D48="","",_xlfn.SWITCH($J48,"Equal allocation",ROUND(($G48+$G48*$H48)/12,2),"Weighted Allocation",ROUND(($G48+$G48*$H48)*_xll.ACCOUNTTURNOVER(Connection,$E$10,,$D48,,$E$4,W$2,W$2)/IF($G48=0,12,$G48),2),"Manual Allocation",AI48))</f>
        <v>0</v>
      </c>
      <c r="X48" s="30" cm="1">
        <f t="array" ref="X48">IF($D48="","",_xlfn.SWITCH($J48,"Equal allocation",ROUND(($G48+$G48*$H48)/12,2),"Weighted Allocation",ROUND(($G48+$G48*$H48)*_xll.ACCOUNTTURNOVER(Connection,$E$10,,$D48,,$E$4,X$2,X$2)/IF($G48=0,12,$G48),2),"Manual Allocation",AJ48))</f>
        <v>0</v>
      </c>
      <c r="Y48" s="58"/>
      <c r="Z48" s="58"/>
      <c r="AA48" s="58"/>
      <c r="AB48" s="58"/>
      <c r="AC48" s="58"/>
      <c r="AD48" s="58"/>
      <c r="AE48" s="58"/>
      <c r="AF48" s="58"/>
      <c r="AG48" s="58"/>
      <c r="AH48" s="58"/>
      <c r="AI48" s="58"/>
      <c r="AJ48" s="58"/>
    </row>
    <row r="49" spans="1:36" s="25" customFormat="1" x14ac:dyDescent="0.45">
      <c r="A49" s="19"/>
      <c r="B49" s="19"/>
      <c r="C49" s="19"/>
      <c r="D49" s="15" t="str">
        <v>61300</v>
      </c>
      <c r="E49" s="15" t="str">
        <v>000000</v>
      </c>
      <c r="F49" s="15" t="str">
        <v>Vehicles Repairs &amp; Maintenance</v>
      </c>
      <c r="G49" s="16">
        <v>0</v>
      </c>
      <c r="H49" s="37"/>
      <c r="I49" s="17" t="str" cm="1">
        <f t="array" ref="I49">IF($D49="","",_xll.WRITEBACKBUDGET(Connection,$E$4,$E$10,$H$9,FALSE,$D49,$E49,$M49:$X49))</f>
        <v>Pending</v>
      </c>
      <c r="J49" s="17" t="str">
        <f t="shared" si="0"/>
        <v>Equal allocation</v>
      </c>
      <c r="K49" s="16">
        <f t="shared" si="1"/>
        <v>0</v>
      </c>
      <c r="L49" s="16">
        <f t="shared" si="2"/>
        <v>0</v>
      </c>
      <c r="M49" s="30" cm="1">
        <f t="array" ref="M49">IF($D49="","",_xlfn.SWITCH($J49,"Equal allocation",ROUND(($G49+$G49*$H49)/12,2),"Weighted Allocation",ROUND(($G49+$G49*$H49)*_xll.ACCOUNTTURNOVER(Connection,$E$10,,$D49,,$E$4,M$2,M$2)/IF($G49=0,12,$G49),2),"Manual Allocation",Y49))</f>
        <v>0</v>
      </c>
      <c r="N49" s="30" cm="1">
        <f t="array" ref="N49">IF($D49="","",_xlfn.SWITCH($J49,"Equal allocation",ROUND(($G49+$G49*$H49)/12,2),"Weighted Allocation",ROUND(($G49+$G49*$H49)*_xll.ACCOUNTTURNOVER(Connection,$E$10,,$D49,,$E$4,N$2,N$2)/IF($G49=0,12,$G49),2),"Manual Allocation",Z49))</f>
        <v>0</v>
      </c>
      <c r="O49" s="30" cm="1">
        <f t="array" ref="O49">IF($D49="","",_xlfn.SWITCH($J49,"Equal allocation",ROUND(($G49+$G49*$H49)/12,2),"Weighted Allocation",ROUND(($G49+$G49*$H49)*_xll.ACCOUNTTURNOVER(Connection,$E$10,,$D49,,$E$4,O$2,O$2)/IF($G49=0,12,$G49),2),"Manual Allocation",AA49))</f>
        <v>0</v>
      </c>
      <c r="P49" s="30" cm="1">
        <f t="array" ref="P49">IF($D49="","",_xlfn.SWITCH($J49,"Equal allocation",ROUND(($G49+$G49*$H49)/12,2),"Weighted Allocation",ROUND(($G49+$G49*$H49)*_xll.ACCOUNTTURNOVER(Connection,$E$10,,$D49,,$E$4,P$2,P$2)/IF($G49=0,12,$G49),2),"Manual Allocation",AB49))</f>
        <v>0</v>
      </c>
      <c r="Q49" s="30" cm="1">
        <f t="array" ref="Q49">IF($D49="","",_xlfn.SWITCH($J49,"Equal allocation",ROUND(($G49+$G49*$H49)/12,2),"Weighted Allocation",ROUND(($G49+$G49*$H49)*_xll.ACCOUNTTURNOVER(Connection,$E$10,,$D49,,$E$4,Q$2,Q$2)/IF($G49=0,12,$G49),2),"Manual Allocation",AC49))</f>
        <v>0</v>
      </c>
      <c r="R49" s="30" cm="1">
        <f t="array" ref="R49">IF($D49="","",_xlfn.SWITCH($J49,"Equal allocation",ROUND(($G49+$G49*$H49)/12,2),"Weighted Allocation",ROUND(($G49+$G49*$H49)*_xll.ACCOUNTTURNOVER(Connection,$E$10,,$D49,,$E$4,R$2,R$2)/IF($G49=0,12,$G49),2),"Manual Allocation",AD49))</f>
        <v>0</v>
      </c>
      <c r="S49" s="30" cm="1">
        <f t="array" ref="S49">IF($D49="","",_xlfn.SWITCH($J49,"Equal allocation",ROUND(($G49+$G49*$H49)/12,2),"Weighted Allocation",ROUND(($G49+$G49*$H49)*_xll.ACCOUNTTURNOVER(Connection,$E$10,,$D49,,$E$4,S$2,S$2)/IF($G49=0,12,$G49),2),"Manual Allocation",AE49))</f>
        <v>0</v>
      </c>
      <c r="T49" s="30" cm="1">
        <f t="array" ref="T49">IF($D49="","",_xlfn.SWITCH($J49,"Equal allocation",ROUND(($G49+$G49*$H49)/12,2),"Weighted Allocation",ROUND(($G49+$G49*$H49)*_xll.ACCOUNTTURNOVER(Connection,$E$10,,$D49,,$E$4,T$2,T$2)/IF($G49=0,12,$G49),2),"Manual Allocation",AF49))</f>
        <v>0</v>
      </c>
      <c r="U49" s="30" cm="1">
        <f t="array" ref="U49">IF($D49="","",_xlfn.SWITCH($J49,"Equal allocation",ROUND(($G49+$G49*$H49)/12,2),"Weighted Allocation",ROUND(($G49+$G49*$H49)*_xll.ACCOUNTTURNOVER(Connection,$E$10,,$D49,,$E$4,U$2,U$2)/IF($G49=0,12,$G49),2),"Manual Allocation",AG49))</f>
        <v>0</v>
      </c>
      <c r="V49" s="30" cm="1">
        <f t="array" ref="V49">IF($D49="","",_xlfn.SWITCH($J49,"Equal allocation",ROUND(($G49+$G49*$H49)/12,2),"Weighted Allocation",ROUND(($G49+$G49*$H49)*_xll.ACCOUNTTURNOVER(Connection,$E$10,,$D49,,$E$4,V$2,V$2)/IF($G49=0,12,$G49),2),"Manual Allocation",AH49))</f>
        <v>0</v>
      </c>
      <c r="W49" s="30" cm="1">
        <f t="array" ref="W49">IF($D49="","",_xlfn.SWITCH($J49,"Equal allocation",ROUND(($G49+$G49*$H49)/12,2),"Weighted Allocation",ROUND(($G49+$G49*$H49)*_xll.ACCOUNTTURNOVER(Connection,$E$10,,$D49,,$E$4,W$2,W$2)/IF($G49=0,12,$G49),2),"Manual Allocation",AI49))</f>
        <v>0</v>
      </c>
      <c r="X49" s="30" cm="1">
        <f t="array" ref="X49">IF($D49="","",_xlfn.SWITCH($J49,"Equal allocation",ROUND(($G49+$G49*$H49)/12,2),"Weighted Allocation",ROUND(($G49+$G49*$H49)*_xll.ACCOUNTTURNOVER(Connection,$E$10,,$D49,,$E$4,X$2,X$2)/IF($G49=0,12,$G49),2),"Manual Allocation",AJ49))</f>
        <v>0</v>
      </c>
      <c r="Y49" s="58"/>
      <c r="Z49" s="58"/>
      <c r="AA49" s="58"/>
      <c r="AB49" s="58"/>
      <c r="AC49" s="58"/>
      <c r="AD49" s="58"/>
      <c r="AE49" s="58"/>
      <c r="AF49" s="58"/>
      <c r="AG49" s="58"/>
      <c r="AH49" s="58"/>
      <c r="AI49" s="58"/>
      <c r="AJ49" s="58"/>
    </row>
    <row r="50" spans="1:36" s="25" customFormat="1" x14ac:dyDescent="0.45">
      <c r="A50" s="19"/>
      <c r="B50" s="19"/>
      <c r="C50" s="19"/>
      <c r="D50" s="15" t="str">
        <v>61310</v>
      </c>
      <c r="E50" s="15" t="str">
        <v>000000</v>
      </c>
      <c r="F50" s="15" t="str">
        <v>Vehicles Gas</v>
      </c>
      <c r="G50" s="16">
        <v>0</v>
      </c>
      <c r="H50" s="37"/>
      <c r="I50" s="17" t="str" cm="1">
        <f t="array" ref="I50">IF($D50="","",_xll.WRITEBACKBUDGET(Connection,$E$4,$E$10,$H$9,FALSE,$D50,$E50,$M50:$X50))</f>
        <v>Pending</v>
      </c>
      <c r="J50" s="17" t="str">
        <f t="shared" si="0"/>
        <v>Equal allocation</v>
      </c>
      <c r="K50" s="16">
        <f t="shared" si="1"/>
        <v>0</v>
      </c>
      <c r="L50" s="16">
        <f t="shared" si="2"/>
        <v>0</v>
      </c>
      <c r="M50" s="30" cm="1">
        <f t="array" ref="M50">IF($D50="","",_xlfn.SWITCH($J50,"Equal allocation",ROUND(($G50+$G50*$H50)/12,2),"Weighted Allocation",ROUND(($G50+$G50*$H50)*_xll.ACCOUNTTURNOVER(Connection,$E$10,,$D50,,$E$4,M$2,M$2)/IF($G50=0,12,$G50),2),"Manual Allocation",Y50))</f>
        <v>0</v>
      </c>
      <c r="N50" s="30" cm="1">
        <f t="array" ref="N50">IF($D50="","",_xlfn.SWITCH($J50,"Equal allocation",ROUND(($G50+$G50*$H50)/12,2),"Weighted Allocation",ROUND(($G50+$G50*$H50)*_xll.ACCOUNTTURNOVER(Connection,$E$10,,$D50,,$E$4,N$2,N$2)/IF($G50=0,12,$G50),2),"Manual Allocation",Z50))</f>
        <v>0</v>
      </c>
      <c r="O50" s="30" cm="1">
        <f t="array" ref="O50">IF($D50="","",_xlfn.SWITCH($J50,"Equal allocation",ROUND(($G50+$G50*$H50)/12,2),"Weighted Allocation",ROUND(($G50+$G50*$H50)*_xll.ACCOUNTTURNOVER(Connection,$E$10,,$D50,,$E$4,O$2,O$2)/IF($G50=0,12,$G50),2),"Manual Allocation",AA50))</f>
        <v>0</v>
      </c>
      <c r="P50" s="30" cm="1">
        <f t="array" ref="P50">IF($D50="","",_xlfn.SWITCH($J50,"Equal allocation",ROUND(($G50+$G50*$H50)/12,2),"Weighted Allocation",ROUND(($G50+$G50*$H50)*_xll.ACCOUNTTURNOVER(Connection,$E$10,,$D50,,$E$4,P$2,P$2)/IF($G50=0,12,$G50),2),"Manual Allocation",AB50))</f>
        <v>0</v>
      </c>
      <c r="Q50" s="30" cm="1">
        <f t="array" ref="Q50">IF($D50="","",_xlfn.SWITCH($J50,"Equal allocation",ROUND(($G50+$G50*$H50)/12,2),"Weighted Allocation",ROUND(($G50+$G50*$H50)*_xll.ACCOUNTTURNOVER(Connection,$E$10,,$D50,,$E$4,Q$2,Q$2)/IF($G50=0,12,$G50),2),"Manual Allocation",AC50))</f>
        <v>0</v>
      </c>
      <c r="R50" s="30" cm="1">
        <f t="array" ref="R50">IF($D50="","",_xlfn.SWITCH($J50,"Equal allocation",ROUND(($G50+$G50*$H50)/12,2),"Weighted Allocation",ROUND(($G50+$G50*$H50)*_xll.ACCOUNTTURNOVER(Connection,$E$10,,$D50,,$E$4,R$2,R$2)/IF($G50=0,12,$G50),2),"Manual Allocation",AD50))</f>
        <v>0</v>
      </c>
      <c r="S50" s="30" cm="1">
        <f t="array" ref="S50">IF($D50="","",_xlfn.SWITCH($J50,"Equal allocation",ROUND(($G50+$G50*$H50)/12,2),"Weighted Allocation",ROUND(($G50+$G50*$H50)*_xll.ACCOUNTTURNOVER(Connection,$E$10,,$D50,,$E$4,S$2,S$2)/IF($G50=0,12,$G50),2),"Manual Allocation",AE50))</f>
        <v>0</v>
      </c>
      <c r="T50" s="30" cm="1">
        <f t="array" ref="T50">IF($D50="","",_xlfn.SWITCH($J50,"Equal allocation",ROUND(($G50+$G50*$H50)/12,2),"Weighted Allocation",ROUND(($G50+$G50*$H50)*_xll.ACCOUNTTURNOVER(Connection,$E$10,,$D50,,$E$4,T$2,T$2)/IF($G50=0,12,$G50),2),"Manual Allocation",AF50))</f>
        <v>0</v>
      </c>
      <c r="U50" s="30" cm="1">
        <f t="array" ref="U50">IF($D50="","",_xlfn.SWITCH($J50,"Equal allocation",ROUND(($G50+$G50*$H50)/12,2),"Weighted Allocation",ROUND(($G50+$G50*$H50)*_xll.ACCOUNTTURNOVER(Connection,$E$10,,$D50,,$E$4,U$2,U$2)/IF($G50=0,12,$G50),2),"Manual Allocation",AG50))</f>
        <v>0</v>
      </c>
      <c r="V50" s="30" cm="1">
        <f t="array" ref="V50">IF($D50="","",_xlfn.SWITCH($J50,"Equal allocation",ROUND(($G50+$G50*$H50)/12,2),"Weighted Allocation",ROUND(($G50+$G50*$H50)*_xll.ACCOUNTTURNOVER(Connection,$E$10,,$D50,,$E$4,V$2,V$2)/IF($G50=0,12,$G50),2),"Manual Allocation",AH50))</f>
        <v>0</v>
      </c>
      <c r="W50" s="30" cm="1">
        <f t="array" ref="W50">IF($D50="","",_xlfn.SWITCH($J50,"Equal allocation",ROUND(($G50+$G50*$H50)/12,2),"Weighted Allocation",ROUND(($G50+$G50*$H50)*_xll.ACCOUNTTURNOVER(Connection,$E$10,,$D50,,$E$4,W$2,W$2)/IF($G50=0,12,$G50),2),"Manual Allocation",AI50))</f>
        <v>0</v>
      </c>
      <c r="X50" s="30" cm="1">
        <f t="array" ref="X50">IF($D50="","",_xlfn.SWITCH($J50,"Equal allocation",ROUND(($G50+$G50*$H50)/12,2),"Weighted Allocation",ROUND(($G50+$G50*$H50)*_xll.ACCOUNTTURNOVER(Connection,$E$10,,$D50,,$E$4,X$2,X$2)/IF($G50=0,12,$G50),2),"Manual Allocation",AJ50))</f>
        <v>0</v>
      </c>
      <c r="Y50" s="58"/>
      <c r="Z50" s="58"/>
      <c r="AA50" s="58"/>
      <c r="AB50" s="58"/>
      <c r="AC50" s="58"/>
      <c r="AD50" s="58"/>
      <c r="AE50" s="58"/>
      <c r="AF50" s="58"/>
      <c r="AG50" s="58"/>
      <c r="AH50" s="58"/>
      <c r="AI50" s="58"/>
      <c r="AJ50" s="58"/>
    </row>
    <row r="51" spans="1:36" s="25" customFormat="1" x14ac:dyDescent="0.45">
      <c r="A51" s="19"/>
      <c r="B51" s="19"/>
      <c r="C51" s="19"/>
      <c r="D51" s="15" t="str">
        <v>61320</v>
      </c>
      <c r="E51" s="15" t="str">
        <v>000000</v>
      </c>
      <c r="F51" s="15" t="str">
        <v>Vehicles Insurance</v>
      </c>
      <c r="G51" s="16">
        <v>0</v>
      </c>
      <c r="H51" s="37"/>
      <c r="I51" s="17" t="str" cm="1">
        <f t="array" ref="I51">IF($D51="","",_xll.WRITEBACKBUDGET(Connection,$E$4,$E$10,$H$9,FALSE,$D51,$E51,$M51:$X51))</f>
        <v>Pending</v>
      </c>
      <c r="J51" s="17" t="str">
        <f t="shared" si="0"/>
        <v>Equal allocation</v>
      </c>
      <c r="K51" s="16">
        <f t="shared" si="1"/>
        <v>0</v>
      </c>
      <c r="L51" s="16">
        <f t="shared" si="2"/>
        <v>0</v>
      </c>
      <c r="M51" s="30" cm="1">
        <f t="array" ref="M51">IF($D51="","",_xlfn.SWITCH($J51,"Equal allocation",ROUND(($G51+$G51*$H51)/12,2),"Weighted Allocation",ROUND(($G51+$G51*$H51)*_xll.ACCOUNTTURNOVER(Connection,$E$10,,$D51,,$E$4,M$2,M$2)/IF($G51=0,12,$G51),2),"Manual Allocation",Y51))</f>
        <v>0</v>
      </c>
      <c r="N51" s="30" cm="1">
        <f t="array" ref="N51">IF($D51="","",_xlfn.SWITCH($J51,"Equal allocation",ROUND(($G51+$G51*$H51)/12,2),"Weighted Allocation",ROUND(($G51+$G51*$H51)*_xll.ACCOUNTTURNOVER(Connection,$E$10,,$D51,,$E$4,N$2,N$2)/IF($G51=0,12,$G51),2),"Manual Allocation",Z51))</f>
        <v>0</v>
      </c>
      <c r="O51" s="30" cm="1">
        <f t="array" ref="O51">IF($D51="","",_xlfn.SWITCH($J51,"Equal allocation",ROUND(($G51+$G51*$H51)/12,2),"Weighted Allocation",ROUND(($G51+$G51*$H51)*_xll.ACCOUNTTURNOVER(Connection,$E$10,,$D51,,$E$4,O$2,O$2)/IF($G51=0,12,$G51),2),"Manual Allocation",AA51))</f>
        <v>0</v>
      </c>
      <c r="P51" s="30" cm="1">
        <f t="array" ref="P51">IF($D51="","",_xlfn.SWITCH($J51,"Equal allocation",ROUND(($G51+$G51*$H51)/12,2),"Weighted Allocation",ROUND(($G51+$G51*$H51)*_xll.ACCOUNTTURNOVER(Connection,$E$10,,$D51,,$E$4,P$2,P$2)/IF($G51=0,12,$G51),2),"Manual Allocation",AB51))</f>
        <v>0</v>
      </c>
      <c r="Q51" s="30" cm="1">
        <f t="array" ref="Q51">IF($D51="","",_xlfn.SWITCH($J51,"Equal allocation",ROUND(($G51+$G51*$H51)/12,2),"Weighted Allocation",ROUND(($G51+$G51*$H51)*_xll.ACCOUNTTURNOVER(Connection,$E$10,,$D51,,$E$4,Q$2,Q$2)/IF($G51=0,12,$G51),2),"Manual Allocation",AC51))</f>
        <v>0</v>
      </c>
      <c r="R51" s="30" cm="1">
        <f t="array" ref="R51">IF($D51="","",_xlfn.SWITCH($J51,"Equal allocation",ROUND(($G51+$G51*$H51)/12,2),"Weighted Allocation",ROUND(($G51+$G51*$H51)*_xll.ACCOUNTTURNOVER(Connection,$E$10,,$D51,,$E$4,R$2,R$2)/IF($G51=0,12,$G51),2),"Manual Allocation",AD51))</f>
        <v>0</v>
      </c>
      <c r="S51" s="30" cm="1">
        <f t="array" ref="S51">IF($D51="","",_xlfn.SWITCH($J51,"Equal allocation",ROUND(($G51+$G51*$H51)/12,2),"Weighted Allocation",ROUND(($G51+$G51*$H51)*_xll.ACCOUNTTURNOVER(Connection,$E$10,,$D51,,$E$4,S$2,S$2)/IF($G51=0,12,$G51),2),"Manual Allocation",AE51))</f>
        <v>0</v>
      </c>
      <c r="T51" s="30" cm="1">
        <f t="array" ref="T51">IF($D51="","",_xlfn.SWITCH($J51,"Equal allocation",ROUND(($G51+$G51*$H51)/12,2),"Weighted Allocation",ROUND(($G51+$G51*$H51)*_xll.ACCOUNTTURNOVER(Connection,$E$10,,$D51,,$E$4,T$2,T$2)/IF($G51=0,12,$G51),2),"Manual Allocation",AF51))</f>
        <v>0</v>
      </c>
      <c r="U51" s="30" cm="1">
        <f t="array" ref="U51">IF($D51="","",_xlfn.SWITCH($J51,"Equal allocation",ROUND(($G51+$G51*$H51)/12,2),"Weighted Allocation",ROUND(($G51+$G51*$H51)*_xll.ACCOUNTTURNOVER(Connection,$E$10,,$D51,,$E$4,U$2,U$2)/IF($G51=0,12,$G51),2),"Manual Allocation",AG51))</f>
        <v>0</v>
      </c>
      <c r="V51" s="30" cm="1">
        <f t="array" ref="V51">IF($D51="","",_xlfn.SWITCH($J51,"Equal allocation",ROUND(($G51+$G51*$H51)/12,2),"Weighted Allocation",ROUND(($G51+$G51*$H51)*_xll.ACCOUNTTURNOVER(Connection,$E$10,,$D51,,$E$4,V$2,V$2)/IF($G51=0,12,$G51),2),"Manual Allocation",AH51))</f>
        <v>0</v>
      </c>
      <c r="W51" s="30" cm="1">
        <f t="array" ref="W51">IF($D51="","",_xlfn.SWITCH($J51,"Equal allocation",ROUND(($G51+$G51*$H51)/12,2),"Weighted Allocation",ROUND(($G51+$G51*$H51)*_xll.ACCOUNTTURNOVER(Connection,$E$10,,$D51,,$E$4,W$2,W$2)/IF($G51=0,12,$G51),2),"Manual Allocation",AI51))</f>
        <v>0</v>
      </c>
      <c r="X51" s="30" cm="1">
        <f t="array" ref="X51">IF($D51="","",_xlfn.SWITCH($J51,"Equal allocation",ROUND(($G51+$G51*$H51)/12,2),"Weighted Allocation",ROUND(($G51+$G51*$H51)*_xll.ACCOUNTTURNOVER(Connection,$E$10,,$D51,,$E$4,X$2,X$2)/IF($G51=0,12,$G51),2),"Manual Allocation",AJ51))</f>
        <v>0</v>
      </c>
      <c r="Y51" s="58"/>
      <c r="Z51" s="58"/>
      <c r="AA51" s="58"/>
      <c r="AB51" s="58"/>
      <c r="AC51" s="58"/>
      <c r="AD51" s="58"/>
      <c r="AE51" s="58"/>
      <c r="AF51" s="58"/>
      <c r="AG51" s="58"/>
      <c r="AH51" s="58"/>
      <c r="AI51" s="58"/>
      <c r="AJ51" s="58"/>
    </row>
    <row r="52" spans="1:36" s="25" customFormat="1" x14ac:dyDescent="0.45">
      <c r="A52" s="19"/>
      <c r="B52" s="19"/>
      <c r="C52" s="19"/>
      <c r="D52" s="15" t="str">
        <v>61330</v>
      </c>
      <c r="E52" s="15" t="str">
        <v>000000</v>
      </c>
      <c r="F52" s="15" t="str">
        <v>Vehicles Mileage</v>
      </c>
      <c r="G52" s="16">
        <v>0</v>
      </c>
      <c r="H52" s="37"/>
      <c r="I52" s="17" t="str" cm="1">
        <f t="array" ref="I52">IF($D52="","",_xll.WRITEBACKBUDGET(Connection,$E$4,$E$10,$H$9,FALSE,$D52,$E52,$M52:$X52))</f>
        <v>Pending</v>
      </c>
      <c r="J52" s="17" t="str">
        <f t="shared" si="0"/>
        <v>Equal allocation</v>
      </c>
      <c r="K52" s="16">
        <f t="shared" si="1"/>
        <v>0</v>
      </c>
      <c r="L52" s="16">
        <f t="shared" si="2"/>
        <v>0</v>
      </c>
      <c r="M52" s="30" cm="1">
        <f t="array" ref="M52">IF($D52="","",_xlfn.SWITCH($J52,"Equal allocation",ROUND(($G52+$G52*$H52)/12,2),"Weighted Allocation",ROUND(($G52+$G52*$H52)*_xll.ACCOUNTTURNOVER(Connection,$E$10,,$D52,,$E$4,M$2,M$2)/IF($G52=0,12,$G52),2),"Manual Allocation",Y52))</f>
        <v>0</v>
      </c>
      <c r="N52" s="30" cm="1">
        <f t="array" ref="N52">IF($D52="","",_xlfn.SWITCH($J52,"Equal allocation",ROUND(($G52+$G52*$H52)/12,2),"Weighted Allocation",ROUND(($G52+$G52*$H52)*_xll.ACCOUNTTURNOVER(Connection,$E$10,,$D52,,$E$4,N$2,N$2)/IF($G52=0,12,$G52),2),"Manual Allocation",Z52))</f>
        <v>0</v>
      </c>
      <c r="O52" s="30" cm="1">
        <f t="array" ref="O52">IF($D52="","",_xlfn.SWITCH($J52,"Equal allocation",ROUND(($G52+$G52*$H52)/12,2),"Weighted Allocation",ROUND(($G52+$G52*$H52)*_xll.ACCOUNTTURNOVER(Connection,$E$10,,$D52,,$E$4,O$2,O$2)/IF($G52=0,12,$G52),2),"Manual Allocation",AA52))</f>
        <v>0</v>
      </c>
      <c r="P52" s="30" cm="1">
        <f t="array" ref="P52">IF($D52="","",_xlfn.SWITCH($J52,"Equal allocation",ROUND(($G52+$G52*$H52)/12,2),"Weighted Allocation",ROUND(($G52+$G52*$H52)*_xll.ACCOUNTTURNOVER(Connection,$E$10,,$D52,,$E$4,P$2,P$2)/IF($G52=0,12,$G52),2),"Manual Allocation",AB52))</f>
        <v>0</v>
      </c>
      <c r="Q52" s="30" cm="1">
        <f t="array" ref="Q52">IF($D52="","",_xlfn.SWITCH($J52,"Equal allocation",ROUND(($G52+$G52*$H52)/12,2),"Weighted Allocation",ROUND(($G52+$G52*$H52)*_xll.ACCOUNTTURNOVER(Connection,$E$10,,$D52,,$E$4,Q$2,Q$2)/IF($G52=0,12,$G52),2),"Manual Allocation",AC52))</f>
        <v>0</v>
      </c>
      <c r="R52" s="30" cm="1">
        <f t="array" ref="R52">IF($D52="","",_xlfn.SWITCH($J52,"Equal allocation",ROUND(($G52+$G52*$H52)/12,2),"Weighted Allocation",ROUND(($G52+$G52*$H52)*_xll.ACCOUNTTURNOVER(Connection,$E$10,,$D52,,$E$4,R$2,R$2)/IF($G52=0,12,$G52),2),"Manual Allocation",AD52))</f>
        <v>0</v>
      </c>
      <c r="S52" s="30" cm="1">
        <f t="array" ref="S52">IF($D52="","",_xlfn.SWITCH($J52,"Equal allocation",ROUND(($G52+$G52*$H52)/12,2),"Weighted Allocation",ROUND(($G52+$G52*$H52)*_xll.ACCOUNTTURNOVER(Connection,$E$10,,$D52,,$E$4,S$2,S$2)/IF($G52=0,12,$G52),2),"Manual Allocation",AE52))</f>
        <v>0</v>
      </c>
      <c r="T52" s="30" cm="1">
        <f t="array" ref="T52">IF($D52="","",_xlfn.SWITCH($J52,"Equal allocation",ROUND(($G52+$G52*$H52)/12,2),"Weighted Allocation",ROUND(($G52+$G52*$H52)*_xll.ACCOUNTTURNOVER(Connection,$E$10,,$D52,,$E$4,T$2,T$2)/IF($G52=0,12,$G52),2),"Manual Allocation",AF52))</f>
        <v>0</v>
      </c>
      <c r="U52" s="30" cm="1">
        <f t="array" ref="U52">IF($D52="","",_xlfn.SWITCH($J52,"Equal allocation",ROUND(($G52+$G52*$H52)/12,2),"Weighted Allocation",ROUND(($G52+$G52*$H52)*_xll.ACCOUNTTURNOVER(Connection,$E$10,,$D52,,$E$4,U$2,U$2)/IF($G52=0,12,$G52),2),"Manual Allocation",AG52))</f>
        <v>0</v>
      </c>
      <c r="V52" s="30" cm="1">
        <f t="array" ref="V52">IF($D52="","",_xlfn.SWITCH($J52,"Equal allocation",ROUND(($G52+$G52*$H52)/12,2),"Weighted Allocation",ROUND(($G52+$G52*$H52)*_xll.ACCOUNTTURNOVER(Connection,$E$10,,$D52,,$E$4,V$2,V$2)/IF($G52=0,12,$G52),2),"Manual Allocation",AH52))</f>
        <v>0</v>
      </c>
      <c r="W52" s="30" cm="1">
        <f t="array" ref="W52">IF($D52="","",_xlfn.SWITCH($J52,"Equal allocation",ROUND(($G52+$G52*$H52)/12,2),"Weighted Allocation",ROUND(($G52+$G52*$H52)*_xll.ACCOUNTTURNOVER(Connection,$E$10,,$D52,,$E$4,W$2,W$2)/IF($G52=0,12,$G52),2),"Manual Allocation",AI52))</f>
        <v>0</v>
      </c>
      <c r="X52" s="30" cm="1">
        <f t="array" ref="X52">IF($D52="","",_xlfn.SWITCH($J52,"Equal allocation",ROUND(($G52+$G52*$H52)/12,2),"Weighted Allocation",ROUND(($G52+$G52*$H52)*_xll.ACCOUNTTURNOVER(Connection,$E$10,,$D52,,$E$4,X$2,X$2)/IF($G52=0,12,$G52),2),"Manual Allocation",AJ52))</f>
        <v>0</v>
      </c>
      <c r="Y52" s="58"/>
      <c r="Z52" s="58"/>
      <c r="AA52" s="58"/>
      <c r="AB52" s="58"/>
      <c r="AC52" s="58"/>
      <c r="AD52" s="58"/>
      <c r="AE52" s="58"/>
      <c r="AF52" s="58"/>
      <c r="AG52" s="58"/>
      <c r="AH52" s="58"/>
      <c r="AI52" s="58"/>
      <c r="AJ52" s="58"/>
    </row>
    <row r="53" spans="1:36" s="25" customFormat="1" x14ac:dyDescent="0.45">
      <c r="A53" s="19"/>
      <c r="B53" s="19"/>
      <c r="C53" s="19"/>
      <c r="D53" s="15" t="str">
        <v>61340</v>
      </c>
      <c r="E53" s="15" t="str">
        <v>000000</v>
      </c>
      <c r="F53" s="15" t="str">
        <v>Vehicles Registration &amp; License</v>
      </c>
      <c r="G53" s="16">
        <v>0</v>
      </c>
      <c r="H53" s="37"/>
      <c r="I53" s="17" t="str" cm="1">
        <f t="array" ref="I53">IF($D53="","",_xll.WRITEBACKBUDGET(Connection,$E$4,$E$10,$H$9,FALSE,$D53,$E53,$M53:$X53))</f>
        <v>Pending</v>
      </c>
      <c r="J53" s="17" t="str">
        <f t="shared" si="0"/>
        <v>Equal allocation</v>
      </c>
      <c r="K53" s="16">
        <f t="shared" si="1"/>
        <v>0</v>
      </c>
      <c r="L53" s="16">
        <f t="shared" si="2"/>
        <v>0</v>
      </c>
      <c r="M53" s="30" cm="1">
        <f t="array" ref="M53">IF($D53="","",_xlfn.SWITCH($J53,"Equal allocation",ROUND(($G53+$G53*$H53)/12,2),"Weighted Allocation",ROUND(($G53+$G53*$H53)*_xll.ACCOUNTTURNOVER(Connection,$E$10,,$D53,,$E$4,M$2,M$2)/IF($G53=0,12,$G53),2),"Manual Allocation",Y53))</f>
        <v>0</v>
      </c>
      <c r="N53" s="30" cm="1">
        <f t="array" ref="N53">IF($D53="","",_xlfn.SWITCH($J53,"Equal allocation",ROUND(($G53+$G53*$H53)/12,2),"Weighted Allocation",ROUND(($G53+$G53*$H53)*_xll.ACCOUNTTURNOVER(Connection,$E$10,,$D53,,$E$4,N$2,N$2)/IF($G53=0,12,$G53),2),"Manual Allocation",Z53))</f>
        <v>0</v>
      </c>
      <c r="O53" s="30" cm="1">
        <f t="array" ref="O53">IF($D53="","",_xlfn.SWITCH($J53,"Equal allocation",ROUND(($G53+$G53*$H53)/12,2),"Weighted Allocation",ROUND(($G53+$G53*$H53)*_xll.ACCOUNTTURNOVER(Connection,$E$10,,$D53,,$E$4,O$2,O$2)/IF($G53=0,12,$G53),2),"Manual Allocation",AA53))</f>
        <v>0</v>
      </c>
      <c r="P53" s="30" cm="1">
        <f t="array" ref="P53">IF($D53="","",_xlfn.SWITCH($J53,"Equal allocation",ROUND(($G53+$G53*$H53)/12,2),"Weighted Allocation",ROUND(($G53+$G53*$H53)*_xll.ACCOUNTTURNOVER(Connection,$E$10,,$D53,,$E$4,P$2,P$2)/IF($G53=0,12,$G53),2),"Manual Allocation",AB53))</f>
        <v>0</v>
      </c>
      <c r="Q53" s="30" cm="1">
        <f t="array" ref="Q53">IF($D53="","",_xlfn.SWITCH($J53,"Equal allocation",ROUND(($G53+$G53*$H53)/12,2),"Weighted Allocation",ROUND(($G53+$G53*$H53)*_xll.ACCOUNTTURNOVER(Connection,$E$10,,$D53,,$E$4,Q$2,Q$2)/IF($G53=0,12,$G53),2),"Manual Allocation",AC53))</f>
        <v>0</v>
      </c>
      <c r="R53" s="30" cm="1">
        <f t="array" ref="R53">IF($D53="","",_xlfn.SWITCH($J53,"Equal allocation",ROUND(($G53+$G53*$H53)/12,2),"Weighted Allocation",ROUND(($G53+$G53*$H53)*_xll.ACCOUNTTURNOVER(Connection,$E$10,,$D53,,$E$4,R$2,R$2)/IF($G53=0,12,$G53),2),"Manual Allocation",AD53))</f>
        <v>0</v>
      </c>
      <c r="S53" s="30" cm="1">
        <f t="array" ref="S53">IF($D53="","",_xlfn.SWITCH($J53,"Equal allocation",ROUND(($G53+$G53*$H53)/12,2),"Weighted Allocation",ROUND(($G53+$G53*$H53)*_xll.ACCOUNTTURNOVER(Connection,$E$10,,$D53,,$E$4,S$2,S$2)/IF($G53=0,12,$G53),2),"Manual Allocation",AE53))</f>
        <v>0</v>
      </c>
      <c r="T53" s="30" cm="1">
        <f t="array" ref="T53">IF($D53="","",_xlfn.SWITCH($J53,"Equal allocation",ROUND(($G53+$G53*$H53)/12,2),"Weighted Allocation",ROUND(($G53+$G53*$H53)*_xll.ACCOUNTTURNOVER(Connection,$E$10,,$D53,,$E$4,T$2,T$2)/IF($G53=0,12,$G53),2),"Manual Allocation",AF53))</f>
        <v>0</v>
      </c>
      <c r="U53" s="30" cm="1">
        <f t="array" ref="U53">IF($D53="","",_xlfn.SWITCH($J53,"Equal allocation",ROUND(($G53+$G53*$H53)/12,2),"Weighted Allocation",ROUND(($G53+$G53*$H53)*_xll.ACCOUNTTURNOVER(Connection,$E$10,,$D53,,$E$4,U$2,U$2)/IF($G53=0,12,$G53),2),"Manual Allocation",AG53))</f>
        <v>0</v>
      </c>
      <c r="V53" s="30" cm="1">
        <f t="array" ref="V53">IF($D53="","",_xlfn.SWITCH($J53,"Equal allocation",ROUND(($G53+$G53*$H53)/12,2),"Weighted Allocation",ROUND(($G53+$G53*$H53)*_xll.ACCOUNTTURNOVER(Connection,$E$10,,$D53,,$E$4,V$2,V$2)/IF($G53=0,12,$G53),2),"Manual Allocation",AH53))</f>
        <v>0</v>
      </c>
      <c r="W53" s="30" cm="1">
        <f t="array" ref="W53">IF($D53="","",_xlfn.SWITCH($J53,"Equal allocation",ROUND(($G53+$G53*$H53)/12,2),"Weighted Allocation",ROUND(($G53+$G53*$H53)*_xll.ACCOUNTTURNOVER(Connection,$E$10,,$D53,,$E$4,W$2,W$2)/IF($G53=0,12,$G53),2),"Manual Allocation",AI53))</f>
        <v>0</v>
      </c>
      <c r="X53" s="30" cm="1">
        <f t="array" ref="X53">IF($D53="","",_xlfn.SWITCH($J53,"Equal allocation",ROUND(($G53+$G53*$H53)/12,2),"Weighted Allocation",ROUND(($G53+$G53*$H53)*_xll.ACCOUNTTURNOVER(Connection,$E$10,,$D53,,$E$4,X$2,X$2)/IF($G53=0,12,$G53),2),"Manual Allocation",AJ53))</f>
        <v>0</v>
      </c>
      <c r="Y53" s="58"/>
      <c r="Z53" s="58"/>
      <c r="AA53" s="58"/>
      <c r="AB53" s="58"/>
      <c r="AC53" s="58"/>
      <c r="AD53" s="58"/>
      <c r="AE53" s="58"/>
      <c r="AF53" s="58"/>
      <c r="AG53" s="58"/>
      <c r="AH53" s="58"/>
      <c r="AI53" s="58"/>
      <c r="AJ53" s="58"/>
    </row>
    <row r="54" spans="1:36" s="25" customFormat="1" x14ac:dyDescent="0.45">
      <c r="A54" s="19"/>
      <c r="B54" s="19"/>
      <c r="C54" s="19"/>
      <c r="D54" s="15" t="str">
        <v>61400</v>
      </c>
      <c r="E54" s="15" t="str">
        <v>000000</v>
      </c>
      <c r="F54" s="15" t="str">
        <v>Conferences and Seminars</v>
      </c>
      <c r="G54" s="16">
        <v>0</v>
      </c>
      <c r="H54" s="37"/>
      <c r="I54" s="17" t="str" cm="1">
        <f t="array" ref="I54">IF($D54="","",_xll.WRITEBACKBUDGET(Connection,$E$4,$E$10,$H$9,FALSE,$D54,$E54,$M54:$X54))</f>
        <v>Pending</v>
      </c>
      <c r="J54" s="17" t="str">
        <f t="shared" si="0"/>
        <v>Equal allocation</v>
      </c>
      <c r="K54" s="16">
        <f t="shared" si="1"/>
        <v>0</v>
      </c>
      <c r="L54" s="16">
        <f t="shared" si="2"/>
        <v>0</v>
      </c>
      <c r="M54" s="30" cm="1">
        <f t="array" ref="M54">IF($D54="","",_xlfn.SWITCH($J54,"Equal allocation",ROUND(($G54+$G54*$H54)/12,2),"Weighted Allocation",ROUND(($G54+$G54*$H54)*_xll.ACCOUNTTURNOVER(Connection,$E$10,,$D54,,$E$4,M$2,M$2)/IF($G54=0,12,$G54),2),"Manual Allocation",Y54))</f>
        <v>0</v>
      </c>
      <c r="N54" s="30" cm="1">
        <f t="array" ref="N54">IF($D54="","",_xlfn.SWITCH($J54,"Equal allocation",ROUND(($G54+$G54*$H54)/12,2),"Weighted Allocation",ROUND(($G54+$G54*$H54)*_xll.ACCOUNTTURNOVER(Connection,$E$10,,$D54,,$E$4,N$2,N$2)/IF($G54=0,12,$G54),2),"Manual Allocation",Z54))</f>
        <v>0</v>
      </c>
      <c r="O54" s="30" cm="1">
        <f t="array" ref="O54">IF($D54="","",_xlfn.SWITCH($J54,"Equal allocation",ROUND(($G54+$G54*$H54)/12,2),"Weighted Allocation",ROUND(($G54+$G54*$H54)*_xll.ACCOUNTTURNOVER(Connection,$E$10,,$D54,,$E$4,O$2,O$2)/IF($G54=0,12,$G54),2),"Manual Allocation",AA54))</f>
        <v>0</v>
      </c>
      <c r="P54" s="30" cm="1">
        <f t="array" ref="P54">IF($D54="","",_xlfn.SWITCH($J54,"Equal allocation",ROUND(($G54+$G54*$H54)/12,2),"Weighted Allocation",ROUND(($G54+$G54*$H54)*_xll.ACCOUNTTURNOVER(Connection,$E$10,,$D54,,$E$4,P$2,P$2)/IF($G54=0,12,$G54),2),"Manual Allocation",AB54))</f>
        <v>0</v>
      </c>
      <c r="Q54" s="30" cm="1">
        <f t="array" ref="Q54">IF($D54="","",_xlfn.SWITCH($J54,"Equal allocation",ROUND(($G54+$G54*$H54)/12,2),"Weighted Allocation",ROUND(($G54+$G54*$H54)*_xll.ACCOUNTTURNOVER(Connection,$E$10,,$D54,,$E$4,Q$2,Q$2)/IF($G54=0,12,$G54),2),"Manual Allocation",AC54))</f>
        <v>0</v>
      </c>
      <c r="R54" s="30" cm="1">
        <f t="array" ref="R54">IF($D54="","",_xlfn.SWITCH($J54,"Equal allocation",ROUND(($G54+$G54*$H54)/12,2),"Weighted Allocation",ROUND(($G54+$G54*$H54)*_xll.ACCOUNTTURNOVER(Connection,$E$10,,$D54,,$E$4,R$2,R$2)/IF($G54=0,12,$G54),2),"Manual Allocation",AD54))</f>
        <v>0</v>
      </c>
      <c r="S54" s="30" cm="1">
        <f t="array" ref="S54">IF($D54="","",_xlfn.SWITCH($J54,"Equal allocation",ROUND(($G54+$G54*$H54)/12,2),"Weighted Allocation",ROUND(($G54+$G54*$H54)*_xll.ACCOUNTTURNOVER(Connection,$E$10,,$D54,,$E$4,S$2,S$2)/IF($G54=0,12,$G54),2),"Manual Allocation",AE54))</f>
        <v>0</v>
      </c>
      <c r="T54" s="30" cm="1">
        <f t="array" ref="T54">IF($D54="","",_xlfn.SWITCH($J54,"Equal allocation",ROUND(($G54+$G54*$H54)/12,2),"Weighted Allocation",ROUND(($G54+$G54*$H54)*_xll.ACCOUNTTURNOVER(Connection,$E$10,,$D54,,$E$4,T$2,T$2)/IF($G54=0,12,$G54),2),"Manual Allocation",AF54))</f>
        <v>0</v>
      </c>
      <c r="U54" s="30" cm="1">
        <f t="array" ref="U54">IF($D54="","",_xlfn.SWITCH($J54,"Equal allocation",ROUND(($G54+$G54*$H54)/12,2),"Weighted Allocation",ROUND(($G54+$G54*$H54)*_xll.ACCOUNTTURNOVER(Connection,$E$10,,$D54,,$E$4,U$2,U$2)/IF($G54=0,12,$G54),2),"Manual Allocation",AG54))</f>
        <v>0</v>
      </c>
      <c r="V54" s="30" cm="1">
        <f t="array" ref="V54">IF($D54="","",_xlfn.SWITCH($J54,"Equal allocation",ROUND(($G54+$G54*$H54)/12,2),"Weighted Allocation",ROUND(($G54+$G54*$H54)*_xll.ACCOUNTTURNOVER(Connection,$E$10,,$D54,,$E$4,V$2,V$2)/IF($G54=0,12,$G54),2),"Manual Allocation",AH54))</f>
        <v>0</v>
      </c>
      <c r="W54" s="30" cm="1">
        <f t="array" ref="W54">IF($D54="","",_xlfn.SWITCH($J54,"Equal allocation",ROUND(($G54+$G54*$H54)/12,2),"Weighted Allocation",ROUND(($G54+$G54*$H54)*_xll.ACCOUNTTURNOVER(Connection,$E$10,,$D54,,$E$4,W$2,W$2)/IF($G54=0,12,$G54),2),"Manual Allocation",AI54))</f>
        <v>0</v>
      </c>
      <c r="X54" s="30" cm="1">
        <f t="array" ref="X54">IF($D54="","",_xlfn.SWITCH($J54,"Equal allocation",ROUND(($G54+$G54*$H54)/12,2),"Weighted Allocation",ROUND(($G54+$G54*$H54)*_xll.ACCOUNTTURNOVER(Connection,$E$10,,$D54,,$E$4,X$2,X$2)/IF($G54=0,12,$G54),2),"Manual Allocation",AJ54))</f>
        <v>0</v>
      </c>
      <c r="Y54" s="58"/>
      <c r="Z54" s="58"/>
      <c r="AA54" s="58"/>
      <c r="AB54" s="58"/>
      <c r="AC54" s="58"/>
      <c r="AD54" s="58"/>
      <c r="AE54" s="58"/>
      <c r="AF54" s="58"/>
      <c r="AG54" s="58"/>
      <c r="AH54" s="58"/>
      <c r="AI54" s="58"/>
      <c r="AJ54" s="58"/>
    </row>
    <row r="55" spans="1:36" s="25" customFormat="1" x14ac:dyDescent="0.45">
      <c r="A55" s="19"/>
      <c r="B55" s="19"/>
      <c r="C55" s="19"/>
      <c r="D55" s="15" t="str">
        <v>61500</v>
      </c>
      <c r="E55" s="15" t="str">
        <v>000000</v>
      </c>
      <c r="F55" s="15" t="str">
        <v>Freight Expense</v>
      </c>
      <c r="G55" s="16">
        <v>0</v>
      </c>
      <c r="H55" s="37"/>
      <c r="I55" s="17" t="str" cm="1">
        <f t="array" ref="I55">IF($D55="","",_xll.WRITEBACKBUDGET(Connection,$E$4,$E$10,$H$9,FALSE,$D55,$E55,$M55:$X55))</f>
        <v>Pending</v>
      </c>
      <c r="J55" s="17" t="str">
        <f t="shared" si="0"/>
        <v>Equal allocation</v>
      </c>
      <c r="K55" s="16">
        <f t="shared" si="1"/>
        <v>0</v>
      </c>
      <c r="L55" s="16">
        <f t="shared" si="2"/>
        <v>0</v>
      </c>
      <c r="M55" s="30" cm="1">
        <f t="array" ref="M55">IF($D55="","",_xlfn.SWITCH($J55,"Equal allocation",ROUND(($G55+$G55*$H55)/12,2),"Weighted Allocation",ROUND(($G55+$G55*$H55)*_xll.ACCOUNTTURNOVER(Connection,$E$10,,$D55,,$E$4,M$2,M$2)/IF($G55=0,12,$G55),2),"Manual Allocation",Y55))</f>
        <v>0</v>
      </c>
      <c r="N55" s="30" cm="1">
        <f t="array" ref="N55">IF($D55="","",_xlfn.SWITCH($J55,"Equal allocation",ROUND(($G55+$G55*$H55)/12,2),"Weighted Allocation",ROUND(($G55+$G55*$H55)*_xll.ACCOUNTTURNOVER(Connection,$E$10,,$D55,,$E$4,N$2,N$2)/IF($G55=0,12,$G55),2),"Manual Allocation",Z55))</f>
        <v>0</v>
      </c>
      <c r="O55" s="30" cm="1">
        <f t="array" ref="O55">IF($D55="","",_xlfn.SWITCH($J55,"Equal allocation",ROUND(($G55+$G55*$H55)/12,2),"Weighted Allocation",ROUND(($G55+$G55*$H55)*_xll.ACCOUNTTURNOVER(Connection,$E$10,,$D55,,$E$4,O$2,O$2)/IF($G55=0,12,$G55),2),"Manual Allocation",AA55))</f>
        <v>0</v>
      </c>
      <c r="P55" s="30" cm="1">
        <f t="array" ref="P55">IF($D55="","",_xlfn.SWITCH($J55,"Equal allocation",ROUND(($G55+$G55*$H55)/12,2),"Weighted Allocation",ROUND(($G55+$G55*$H55)*_xll.ACCOUNTTURNOVER(Connection,$E$10,,$D55,,$E$4,P$2,P$2)/IF($G55=0,12,$G55),2),"Manual Allocation",AB55))</f>
        <v>0</v>
      </c>
      <c r="Q55" s="30" cm="1">
        <f t="array" ref="Q55">IF($D55="","",_xlfn.SWITCH($J55,"Equal allocation",ROUND(($G55+$G55*$H55)/12,2),"Weighted Allocation",ROUND(($G55+$G55*$H55)*_xll.ACCOUNTTURNOVER(Connection,$E$10,,$D55,,$E$4,Q$2,Q$2)/IF($G55=0,12,$G55),2),"Manual Allocation",AC55))</f>
        <v>0</v>
      </c>
      <c r="R55" s="30" cm="1">
        <f t="array" ref="R55">IF($D55="","",_xlfn.SWITCH($J55,"Equal allocation",ROUND(($G55+$G55*$H55)/12,2),"Weighted Allocation",ROUND(($G55+$G55*$H55)*_xll.ACCOUNTTURNOVER(Connection,$E$10,,$D55,,$E$4,R$2,R$2)/IF($G55=0,12,$G55),2),"Manual Allocation",AD55))</f>
        <v>0</v>
      </c>
      <c r="S55" s="30" cm="1">
        <f t="array" ref="S55">IF($D55="","",_xlfn.SWITCH($J55,"Equal allocation",ROUND(($G55+$G55*$H55)/12,2),"Weighted Allocation",ROUND(($G55+$G55*$H55)*_xll.ACCOUNTTURNOVER(Connection,$E$10,,$D55,,$E$4,S$2,S$2)/IF($G55=0,12,$G55),2),"Manual Allocation",AE55))</f>
        <v>0</v>
      </c>
      <c r="T55" s="30" cm="1">
        <f t="array" ref="T55">IF($D55="","",_xlfn.SWITCH($J55,"Equal allocation",ROUND(($G55+$G55*$H55)/12,2),"Weighted Allocation",ROUND(($G55+$G55*$H55)*_xll.ACCOUNTTURNOVER(Connection,$E$10,,$D55,,$E$4,T$2,T$2)/IF($G55=0,12,$G55),2),"Manual Allocation",AF55))</f>
        <v>0</v>
      </c>
      <c r="U55" s="30" cm="1">
        <f t="array" ref="U55">IF($D55="","",_xlfn.SWITCH($J55,"Equal allocation",ROUND(($G55+$G55*$H55)/12,2),"Weighted Allocation",ROUND(($G55+$G55*$H55)*_xll.ACCOUNTTURNOVER(Connection,$E$10,,$D55,,$E$4,U$2,U$2)/IF($G55=0,12,$G55),2),"Manual Allocation",AG55))</f>
        <v>0</v>
      </c>
      <c r="V55" s="30" cm="1">
        <f t="array" ref="V55">IF($D55="","",_xlfn.SWITCH($J55,"Equal allocation",ROUND(($G55+$G55*$H55)/12,2),"Weighted Allocation",ROUND(($G55+$G55*$H55)*_xll.ACCOUNTTURNOVER(Connection,$E$10,,$D55,,$E$4,V$2,V$2)/IF($G55=0,12,$G55),2),"Manual Allocation",AH55))</f>
        <v>0</v>
      </c>
      <c r="W55" s="30" cm="1">
        <f t="array" ref="W55">IF($D55="","",_xlfn.SWITCH($J55,"Equal allocation",ROUND(($G55+$G55*$H55)/12,2),"Weighted Allocation",ROUND(($G55+$G55*$H55)*_xll.ACCOUNTTURNOVER(Connection,$E$10,,$D55,,$E$4,W$2,W$2)/IF($G55=0,12,$G55),2),"Manual Allocation",AI55))</f>
        <v>0</v>
      </c>
      <c r="X55" s="30" cm="1">
        <f t="array" ref="X55">IF($D55="","",_xlfn.SWITCH($J55,"Equal allocation",ROUND(($G55+$G55*$H55)/12,2),"Weighted Allocation",ROUND(($G55+$G55*$H55)*_xll.ACCOUNTTURNOVER(Connection,$E$10,,$D55,,$E$4,X$2,X$2)/IF($G55=0,12,$G55),2),"Manual Allocation",AJ55))</f>
        <v>0</v>
      </c>
      <c r="Y55" s="58"/>
      <c r="Z55" s="58"/>
      <c r="AA55" s="58"/>
      <c r="AB55" s="58"/>
      <c r="AC55" s="58"/>
      <c r="AD55" s="58"/>
      <c r="AE55" s="58"/>
      <c r="AF55" s="58"/>
      <c r="AG55" s="58"/>
      <c r="AH55" s="58"/>
      <c r="AI55" s="58"/>
      <c r="AJ55" s="58"/>
    </row>
    <row r="56" spans="1:36" s="25" customFormat="1" x14ac:dyDescent="0.45">
      <c r="A56" s="19"/>
      <c r="B56" s="19"/>
      <c r="C56" s="19"/>
      <c r="D56" s="15" t="str">
        <v>61600</v>
      </c>
      <c r="E56" s="15" t="str">
        <v>000000</v>
      </c>
      <c r="F56" s="15" t="str">
        <v>Dues and Subscriptions</v>
      </c>
      <c r="G56" s="16">
        <v>0</v>
      </c>
      <c r="H56" s="37"/>
      <c r="I56" s="17" t="str" cm="1">
        <f t="array" ref="I56">IF($D56="","",_xll.WRITEBACKBUDGET(Connection,$E$4,$E$10,$H$9,FALSE,$D56,$E56,$M56:$X56))</f>
        <v>Pending</v>
      </c>
      <c r="J56" s="17" t="str">
        <f t="shared" si="0"/>
        <v>Equal allocation</v>
      </c>
      <c r="K56" s="16">
        <f t="shared" si="1"/>
        <v>0</v>
      </c>
      <c r="L56" s="16">
        <f t="shared" si="2"/>
        <v>0</v>
      </c>
      <c r="M56" s="30" cm="1">
        <f t="array" ref="M56">IF($D56="","",_xlfn.SWITCH($J56,"Equal allocation",ROUND(($G56+$G56*$H56)/12,2),"Weighted Allocation",ROUND(($G56+$G56*$H56)*_xll.ACCOUNTTURNOVER(Connection,$E$10,,$D56,,$E$4,M$2,M$2)/IF($G56=0,12,$G56),2),"Manual Allocation",Y56))</f>
        <v>0</v>
      </c>
      <c r="N56" s="30" cm="1">
        <f t="array" ref="N56">IF($D56="","",_xlfn.SWITCH($J56,"Equal allocation",ROUND(($G56+$G56*$H56)/12,2),"Weighted Allocation",ROUND(($G56+$G56*$H56)*_xll.ACCOUNTTURNOVER(Connection,$E$10,,$D56,,$E$4,N$2,N$2)/IF($G56=0,12,$G56),2),"Manual Allocation",Z56))</f>
        <v>0</v>
      </c>
      <c r="O56" s="30" cm="1">
        <f t="array" ref="O56">IF($D56="","",_xlfn.SWITCH($J56,"Equal allocation",ROUND(($G56+$G56*$H56)/12,2),"Weighted Allocation",ROUND(($G56+$G56*$H56)*_xll.ACCOUNTTURNOVER(Connection,$E$10,,$D56,,$E$4,O$2,O$2)/IF($G56=0,12,$G56),2),"Manual Allocation",AA56))</f>
        <v>0</v>
      </c>
      <c r="P56" s="30" cm="1">
        <f t="array" ref="P56">IF($D56="","",_xlfn.SWITCH($J56,"Equal allocation",ROUND(($G56+$G56*$H56)/12,2),"Weighted Allocation",ROUND(($G56+$G56*$H56)*_xll.ACCOUNTTURNOVER(Connection,$E$10,,$D56,,$E$4,P$2,P$2)/IF($G56=0,12,$G56),2),"Manual Allocation",AB56))</f>
        <v>0</v>
      </c>
      <c r="Q56" s="30" cm="1">
        <f t="array" ref="Q56">IF($D56="","",_xlfn.SWITCH($J56,"Equal allocation",ROUND(($G56+$G56*$H56)/12,2),"Weighted Allocation",ROUND(($G56+$G56*$H56)*_xll.ACCOUNTTURNOVER(Connection,$E$10,,$D56,,$E$4,Q$2,Q$2)/IF($G56=0,12,$G56),2),"Manual Allocation",AC56))</f>
        <v>0</v>
      </c>
      <c r="R56" s="30" cm="1">
        <f t="array" ref="R56">IF($D56="","",_xlfn.SWITCH($J56,"Equal allocation",ROUND(($G56+$G56*$H56)/12,2),"Weighted Allocation",ROUND(($G56+$G56*$H56)*_xll.ACCOUNTTURNOVER(Connection,$E$10,,$D56,,$E$4,R$2,R$2)/IF($G56=0,12,$G56),2),"Manual Allocation",AD56))</f>
        <v>0</v>
      </c>
      <c r="S56" s="30" cm="1">
        <f t="array" ref="S56">IF($D56="","",_xlfn.SWITCH($J56,"Equal allocation",ROUND(($G56+$G56*$H56)/12,2),"Weighted Allocation",ROUND(($G56+$G56*$H56)*_xll.ACCOUNTTURNOVER(Connection,$E$10,,$D56,,$E$4,S$2,S$2)/IF($G56=0,12,$G56),2),"Manual Allocation",AE56))</f>
        <v>0</v>
      </c>
      <c r="T56" s="30" cm="1">
        <f t="array" ref="T56">IF($D56="","",_xlfn.SWITCH($J56,"Equal allocation",ROUND(($G56+$G56*$H56)/12,2),"Weighted Allocation",ROUND(($G56+$G56*$H56)*_xll.ACCOUNTTURNOVER(Connection,$E$10,,$D56,,$E$4,T$2,T$2)/IF($G56=0,12,$G56),2),"Manual Allocation",AF56))</f>
        <v>0</v>
      </c>
      <c r="U56" s="30" cm="1">
        <f t="array" ref="U56">IF($D56="","",_xlfn.SWITCH($J56,"Equal allocation",ROUND(($G56+$G56*$H56)/12,2),"Weighted Allocation",ROUND(($G56+$G56*$H56)*_xll.ACCOUNTTURNOVER(Connection,$E$10,,$D56,,$E$4,U$2,U$2)/IF($G56=0,12,$G56),2),"Manual Allocation",AG56))</f>
        <v>0</v>
      </c>
      <c r="V56" s="30" cm="1">
        <f t="array" ref="V56">IF($D56="","",_xlfn.SWITCH($J56,"Equal allocation",ROUND(($G56+$G56*$H56)/12,2),"Weighted Allocation",ROUND(($G56+$G56*$H56)*_xll.ACCOUNTTURNOVER(Connection,$E$10,,$D56,,$E$4,V$2,V$2)/IF($G56=0,12,$G56),2),"Manual Allocation",AH56))</f>
        <v>0</v>
      </c>
      <c r="W56" s="30" cm="1">
        <f t="array" ref="W56">IF($D56="","",_xlfn.SWITCH($J56,"Equal allocation",ROUND(($G56+$G56*$H56)/12,2),"Weighted Allocation",ROUND(($G56+$G56*$H56)*_xll.ACCOUNTTURNOVER(Connection,$E$10,,$D56,,$E$4,W$2,W$2)/IF($G56=0,12,$G56),2),"Manual Allocation",AI56))</f>
        <v>0</v>
      </c>
      <c r="X56" s="30" cm="1">
        <f t="array" ref="X56">IF($D56="","",_xlfn.SWITCH($J56,"Equal allocation",ROUND(($G56+$G56*$H56)/12,2),"Weighted Allocation",ROUND(($G56+$G56*$H56)*_xll.ACCOUNTTURNOVER(Connection,$E$10,,$D56,,$E$4,X$2,X$2)/IF($G56=0,12,$G56),2),"Manual Allocation",AJ56))</f>
        <v>0</v>
      </c>
      <c r="Y56" s="58"/>
      <c r="Z56" s="58"/>
      <c r="AA56" s="58"/>
      <c r="AB56" s="58"/>
      <c r="AC56" s="58"/>
      <c r="AD56" s="58"/>
      <c r="AE56" s="58"/>
      <c r="AF56" s="58"/>
      <c r="AG56" s="58"/>
      <c r="AH56" s="58"/>
      <c r="AI56" s="58"/>
      <c r="AJ56" s="58"/>
    </row>
    <row r="57" spans="1:36" s="25" customFormat="1" x14ac:dyDescent="0.45">
      <c r="A57" s="19"/>
      <c r="B57" s="19"/>
      <c r="C57" s="19"/>
      <c r="D57" s="15" t="str">
        <v>61700</v>
      </c>
      <c r="E57" s="15" t="str">
        <v>000000</v>
      </c>
      <c r="F57" s="15" t="str">
        <v>Insurance</v>
      </c>
      <c r="G57" s="16">
        <v>12000</v>
      </c>
      <c r="H57" s="37"/>
      <c r="I57" s="17" t="str" cm="1">
        <f t="array" ref="I57">IF($D57="","",_xll.WRITEBACKBUDGET(Connection,$E$4,$E$10,$H$9,FALSE,$D57,$E57,$M57:$X57))</f>
        <v>Pending</v>
      </c>
      <c r="J57" s="17" t="str">
        <f t="shared" si="0"/>
        <v>Equal allocation</v>
      </c>
      <c r="K57" s="16">
        <f t="shared" si="1"/>
        <v>12000</v>
      </c>
      <c r="L57" s="16">
        <f t="shared" si="2"/>
        <v>12000</v>
      </c>
      <c r="M57" s="30" cm="1">
        <f t="array" ref="M57">IF($D57="","",_xlfn.SWITCH($J57,"Equal allocation",ROUND(($G57+$G57*$H57)/12,2),"Weighted Allocation",ROUND(($G57+$G57*$H57)*_xll.ACCOUNTTURNOVER(Connection,$E$10,,$D57,,$E$4,M$2,M$2)/IF($G57=0,12,$G57),2),"Manual Allocation",Y57))</f>
        <v>1000</v>
      </c>
      <c r="N57" s="30" cm="1">
        <f t="array" ref="N57">IF($D57="","",_xlfn.SWITCH($J57,"Equal allocation",ROUND(($G57+$G57*$H57)/12,2),"Weighted Allocation",ROUND(($G57+$G57*$H57)*_xll.ACCOUNTTURNOVER(Connection,$E$10,,$D57,,$E$4,N$2,N$2)/IF($G57=0,12,$G57),2),"Manual Allocation",Z57))</f>
        <v>1000</v>
      </c>
      <c r="O57" s="30" cm="1">
        <f t="array" ref="O57">IF($D57="","",_xlfn.SWITCH($J57,"Equal allocation",ROUND(($G57+$G57*$H57)/12,2),"Weighted Allocation",ROUND(($G57+$G57*$H57)*_xll.ACCOUNTTURNOVER(Connection,$E$10,,$D57,,$E$4,O$2,O$2)/IF($G57=0,12,$G57),2),"Manual Allocation",AA57))</f>
        <v>1000</v>
      </c>
      <c r="P57" s="30" cm="1">
        <f t="array" ref="P57">IF($D57="","",_xlfn.SWITCH($J57,"Equal allocation",ROUND(($G57+$G57*$H57)/12,2),"Weighted Allocation",ROUND(($G57+$G57*$H57)*_xll.ACCOUNTTURNOVER(Connection,$E$10,,$D57,,$E$4,P$2,P$2)/IF($G57=0,12,$G57),2),"Manual Allocation",AB57))</f>
        <v>1000</v>
      </c>
      <c r="Q57" s="30" cm="1">
        <f t="array" ref="Q57">IF($D57="","",_xlfn.SWITCH($J57,"Equal allocation",ROUND(($G57+$G57*$H57)/12,2),"Weighted Allocation",ROUND(($G57+$G57*$H57)*_xll.ACCOUNTTURNOVER(Connection,$E$10,,$D57,,$E$4,Q$2,Q$2)/IF($G57=0,12,$G57),2),"Manual Allocation",AC57))</f>
        <v>1000</v>
      </c>
      <c r="R57" s="30" cm="1">
        <f t="array" ref="R57">IF($D57="","",_xlfn.SWITCH($J57,"Equal allocation",ROUND(($G57+$G57*$H57)/12,2),"Weighted Allocation",ROUND(($G57+$G57*$H57)*_xll.ACCOUNTTURNOVER(Connection,$E$10,,$D57,,$E$4,R$2,R$2)/IF($G57=0,12,$G57),2),"Manual Allocation",AD57))</f>
        <v>1000</v>
      </c>
      <c r="S57" s="30" cm="1">
        <f t="array" ref="S57">IF($D57="","",_xlfn.SWITCH($J57,"Equal allocation",ROUND(($G57+$G57*$H57)/12,2),"Weighted Allocation",ROUND(($G57+$G57*$H57)*_xll.ACCOUNTTURNOVER(Connection,$E$10,,$D57,,$E$4,S$2,S$2)/IF($G57=0,12,$G57),2),"Manual Allocation",AE57))</f>
        <v>1000</v>
      </c>
      <c r="T57" s="30" cm="1">
        <f t="array" ref="T57">IF($D57="","",_xlfn.SWITCH($J57,"Equal allocation",ROUND(($G57+$G57*$H57)/12,2),"Weighted Allocation",ROUND(($G57+$G57*$H57)*_xll.ACCOUNTTURNOVER(Connection,$E$10,,$D57,,$E$4,T$2,T$2)/IF($G57=0,12,$G57),2),"Manual Allocation",AF57))</f>
        <v>1000</v>
      </c>
      <c r="U57" s="30" cm="1">
        <f t="array" ref="U57">IF($D57="","",_xlfn.SWITCH($J57,"Equal allocation",ROUND(($G57+$G57*$H57)/12,2),"Weighted Allocation",ROUND(($G57+$G57*$H57)*_xll.ACCOUNTTURNOVER(Connection,$E$10,,$D57,,$E$4,U$2,U$2)/IF($G57=0,12,$G57),2),"Manual Allocation",AG57))</f>
        <v>1000</v>
      </c>
      <c r="V57" s="30" cm="1">
        <f t="array" ref="V57">IF($D57="","",_xlfn.SWITCH($J57,"Equal allocation",ROUND(($G57+$G57*$H57)/12,2),"Weighted Allocation",ROUND(($G57+$G57*$H57)*_xll.ACCOUNTTURNOVER(Connection,$E$10,,$D57,,$E$4,V$2,V$2)/IF($G57=0,12,$G57),2),"Manual Allocation",AH57))</f>
        <v>1000</v>
      </c>
      <c r="W57" s="30" cm="1">
        <f t="array" ref="W57">IF($D57="","",_xlfn.SWITCH($J57,"Equal allocation",ROUND(($G57+$G57*$H57)/12,2),"Weighted Allocation",ROUND(($G57+$G57*$H57)*_xll.ACCOUNTTURNOVER(Connection,$E$10,,$D57,,$E$4,W$2,W$2)/IF($G57=0,12,$G57),2),"Manual Allocation",AI57))</f>
        <v>1000</v>
      </c>
      <c r="X57" s="30" cm="1">
        <f t="array" ref="X57">IF($D57="","",_xlfn.SWITCH($J57,"Equal allocation",ROUND(($G57+$G57*$H57)/12,2),"Weighted Allocation",ROUND(($G57+$G57*$H57)*_xll.ACCOUNTTURNOVER(Connection,$E$10,,$D57,,$E$4,X$2,X$2)/IF($G57=0,12,$G57),2),"Manual Allocation",AJ57))</f>
        <v>1000</v>
      </c>
      <c r="Y57" s="58"/>
      <c r="Z57" s="58"/>
      <c r="AA57" s="58"/>
      <c r="AB57" s="58"/>
      <c r="AC57" s="58"/>
      <c r="AD57" s="58"/>
      <c r="AE57" s="58"/>
      <c r="AF57" s="58"/>
      <c r="AG57" s="58"/>
      <c r="AH57" s="58"/>
      <c r="AI57" s="58"/>
      <c r="AJ57" s="58"/>
    </row>
    <row r="58" spans="1:36" s="25" customFormat="1" x14ac:dyDescent="0.45">
      <c r="A58" s="19"/>
      <c r="B58" s="19"/>
      <c r="C58" s="19"/>
      <c r="D58" s="15" t="str">
        <v>62100</v>
      </c>
      <c r="E58" s="15" t="str">
        <v>000000</v>
      </c>
      <c r="F58" s="15" t="str">
        <v>Marketing Expense</v>
      </c>
      <c r="G58" s="16">
        <v>0</v>
      </c>
      <c r="H58" s="37"/>
      <c r="I58" s="17" t="str" cm="1">
        <f t="array" ref="I58">IF($D58="","",_xll.WRITEBACKBUDGET(Connection,$E$4,$E$10,$H$9,FALSE,$D58,$E58,$M58:$X58))</f>
        <v>Pending</v>
      </c>
      <c r="J58" s="17" t="str">
        <f t="shared" si="0"/>
        <v>Equal allocation</v>
      </c>
      <c r="K58" s="16">
        <f t="shared" si="1"/>
        <v>0</v>
      </c>
      <c r="L58" s="16">
        <f t="shared" si="2"/>
        <v>0</v>
      </c>
      <c r="M58" s="30" cm="1">
        <f t="array" ref="M58">IF($D58="","",_xlfn.SWITCH($J58,"Equal allocation",ROUND(($G58+$G58*$H58)/12,2),"Weighted Allocation",ROUND(($G58+$G58*$H58)*_xll.ACCOUNTTURNOVER(Connection,$E$10,,$D58,,$E$4,M$2,M$2)/IF($G58=0,12,$G58),2),"Manual Allocation",Y58))</f>
        <v>0</v>
      </c>
      <c r="N58" s="30" cm="1">
        <f t="array" ref="N58">IF($D58="","",_xlfn.SWITCH($J58,"Equal allocation",ROUND(($G58+$G58*$H58)/12,2),"Weighted Allocation",ROUND(($G58+$G58*$H58)*_xll.ACCOUNTTURNOVER(Connection,$E$10,,$D58,,$E$4,N$2,N$2)/IF($G58=0,12,$G58),2),"Manual Allocation",Z58))</f>
        <v>0</v>
      </c>
      <c r="O58" s="30" cm="1">
        <f t="array" ref="O58">IF($D58="","",_xlfn.SWITCH($J58,"Equal allocation",ROUND(($G58+$G58*$H58)/12,2),"Weighted Allocation",ROUND(($G58+$G58*$H58)*_xll.ACCOUNTTURNOVER(Connection,$E$10,,$D58,,$E$4,O$2,O$2)/IF($G58=0,12,$G58),2),"Manual Allocation",AA58))</f>
        <v>0</v>
      </c>
      <c r="P58" s="30" cm="1">
        <f t="array" ref="P58">IF($D58="","",_xlfn.SWITCH($J58,"Equal allocation",ROUND(($G58+$G58*$H58)/12,2),"Weighted Allocation",ROUND(($G58+$G58*$H58)*_xll.ACCOUNTTURNOVER(Connection,$E$10,,$D58,,$E$4,P$2,P$2)/IF($G58=0,12,$G58),2),"Manual Allocation",AB58))</f>
        <v>0</v>
      </c>
      <c r="Q58" s="30" cm="1">
        <f t="array" ref="Q58">IF($D58="","",_xlfn.SWITCH($J58,"Equal allocation",ROUND(($G58+$G58*$H58)/12,2),"Weighted Allocation",ROUND(($G58+$G58*$H58)*_xll.ACCOUNTTURNOVER(Connection,$E$10,,$D58,,$E$4,Q$2,Q$2)/IF($G58=0,12,$G58),2),"Manual Allocation",AC58))</f>
        <v>0</v>
      </c>
      <c r="R58" s="30" cm="1">
        <f t="array" ref="R58">IF($D58="","",_xlfn.SWITCH($J58,"Equal allocation",ROUND(($G58+$G58*$H58)/12,2),"Weighted Allocation",ROUND(($G58+$G58*$H58)*_xll.ACCOUNTTURNOVER(Connection,$E$10,,$D58,,$E$4,R$2,R$2)/IF($G58=0,12,$G58),2),"Manual Allocation",AD58))</f>
        <v>0</v>
      </c>
      <c r="S58" s="30" cm="1">
        <f t="array" ref="S58">IF($D58="","",_xlfn.SWITCH($J58,"Equal allocation",ROUND(($G58+$G58*$H58)/12,2),"Weighted Allocation",ROUND(($G58+$G58*$H58)*_xll.ACCOUNTTURNOVER(Connection,$E$10,,$D58,,$E$4,S$2,S$2)/IF($G58=0,12,$G58),2),"Manual Allocation",AE58))</f>
        <v>0</v>
      </c>
      <c r="T58" s="30" cm="1">
        <f t="array" ref="T58">IF($D58="","",_xlfn.SWITCH($J58,"Equal allocation",ROUND(($G58+$G58*$H58)/12,2),"Weighted Allocation",ROUND(($G58+$G58*$H58)*_xll.ACCOUNTTURNOVER(Connection,$E$10,,$D58,,$E$4,T$2,T$2)/IF($G58=0,12,$G58),2),"Manual Allocation",AF58))</f>
        <v>0</v>
      </c>
      <c r="U58" s="30" cm="1">
        <f t="array" ref="U58">IF($D58="","",_xlfn.SWITCH($J58,"Equal allocation",ROUND(($G58+$G58*$H58)/12,2),"Weighted Allocation",ROUND(($G58+$G58*$H58)*_xll.ACCOUNTTURNOVER(Connection,$E$10,,$D58,,$E$4,U$2,U$2)/IF($G58=0,12,$G58),2),"Manual Allocation",AG58))</f>
        <v>0</v>
      </c>
      <c r="V58" s="30" cm="1">
        <f t="array" ref="V58">IF($D58="","",_xlfn.SWITCH($J58,"Equal allocation",ROUND(($G58+$G58*$H58)/12,2),"Weighted Allocation",ROUND(($G58+$G58*$H58)*_xll.ACCOUNTTURNOVER(Connection,$E$10,,$D58,,$E$4,V$2,V$2)/IF($G58=0,12,$G58),2),"Manual Allocation",AH58))</f>
        <v>0</v>
      </c>
      <c r="W58" s="30" cm="1">
        <f t="array" ref="W58">IF($D58="","",_xlfn.SWITCH($J58,"Equal allocation",ROUND(($G58+$G58*$H58)/12,2),"Weighted Allocation",ROUND(($G58+$G58*$H58)*_xll.ACCOUNTTURNOVER(Connection,$E$10,,$D58,,$E$4,W$2,W$2)/IF($G58=0,12,$G58),2),"Manual Allocation",AI58))</f>
        <v>0</v>
      </c>
      <c r="X58" s="30" cm="1">
        <f t="array" ref="X58">IF($D58="","",_xlfn.SWITCH($J58,"Equal allocation",ROUND(($G58+$G58*$H58)/12,2),"Weighted Allocation",ROUND(($G58+$G58*$H58)*_xll.ACCOUNTTURNOVER(Connection,$E$10,,$D58,,$E$4,X$2,X$2)/IF($G58=0,12,$G58),2),"Manual Allocation",AJ58))</f>
        <v>0</v>
      </c>
      <c r="Y58" s="58"/>
      <c r="Z58" s="58"/>
      <c r="AA58" s="58"/>
      <c r="AB58" s="58"/>
      <c r="AC58" s="58"/>
      <c r="AD58" s="58"/>
      <c r="AE58" s="58"/>
      <c r="AF58" s="58"/>
      <c r="AG58" s="58"/>
      <c r="AH58" s="58"/>
      <c r="AI58" s="58"/>
      <c r="AJ58" s="58"/>
    </row>
    <row r="59" spans="1:36" s="25" customFormat="1" x14ac:dyDescent="0.45">
      <c r="A59" s="19"/>
      <c r="B59" s="19"/>
      <c r="C59" s="19"/>
      <c r="D59" s="15" t="str">
        <v>62200</v>
      </c>
      <c r="E59" s="15" t="str">
        <v>000000</v>
      </c>
      <c r="F59" s="15" t="str">
        <v>Meals and Entertainment</v>
      </c>
      <c r="G59" s="16">
        <v>0</v>
      </c>
      <c r="H59" s="37"/>
      <c r="I59" s="17" t="str" cm="1">
        <f t="array" ref="I59">IF($D59="","",_xll.WRITEBACKBUDGET(Connection,$E$4,$E$10,$H$9,FALSE,$D59,$E59,$M59:$X59))</f>
        <v>Pending</v>
      </c>
      <c r="J59" s="17" t="str">
        <f t="shared" si="0"/>
        <v>Equal allocation</v>
      </c>
      <c r="K59" s="16">
        <f t="shared" si="1"/>
        <v>0</v>
      </c>
      <c r="L59" s="16">
        <f t="shared" si="2"/>
        <v>0</v>
      </c>
      <c r="M59" s="30" cm="1">
        <f t="array" ref="M59">IF($D59="","",_xlfn.SWITCH($J59,"Equal allocation",ROUND(($G59+$G59*$H59)/12,2),"Weighted Allocation",ROUND(($G59+$G59*$H59)*_xll.ACCOUNTTURNOVER(Connection,$E$10,,$D59,,$E$4,M$2,M$2)/IF($G59=0,12,$G59),2),"Manual Allocation",Y59))</f>
        <v>0</v>
      </c>
      <c r="N59" s="30" cm="1">
        <f t="array" ref="N59">IF($D59="","",_xlfn.SWITCH($J59,"Equal allocation",ROUND(($G59+$G59*$H59)/12,2),"Weighted Allocation",ROUND(($G59+$G59*$H59)*_xll.ACCOUNTTURNOVER(Connection,$E$10,,$D59,,$E$4,N$2,N$2)/IF($G59=0,12,$G59),2),"Manual Allocation",Z59))</f>
        <v>0</v>
      </c>
      <c r="O59" s="30" cm="1">
        <f t="array" ref="O59">IF($D59="","",_xlfn.SWITCH($J59,"Equal allocation",ROUND(($G59+$G59*$H59)/12,2),"Weighted Allocation",ROUND(($G59+$G59*$H59)*_xll.ACCOUNTTURNOVER(Connection,$E$10,,$D59,,$E$4,O$2,O$2)/IF($G59=0,12,$G59),2),"Manual Allocation",AA59))</f>
        <v>0</v>
      </c>
      <c r="P59" s="30" cm="1">
        <f t="array" ref="P59">IF($D59="","",_xlfn.SWITCH($J59,"Equal allocation",ROUND(($G59+$G59*$H59)/12,2),"Weighted Allocation",ROUND(($G59+$G59*$H59)*_xll.ACCOUNTTURNOVER(Connection,$E$10,,$D59,,$E$4,P$2,P$2)/IF($G59=0,12,$G59),2),"Manual Allocation",AB59))</f>
        <v>0</v>
      </c>
      <c r="Q59" s="30" cm="1">
        <f t="array" ref="Q59">IF($D59="","",_xlfn.SWITCH($J59,"Equal allocation",ROUND(($G59+$G59*$H59)/12,2),"Weighted Allocation",ROUND(($G59+$G59*$H59)*_xll.ACCOUNTTURNOVER(Connection,$E$10,,$D59,,$E$4,Q$2,Q$2)/IF($G59=0,12,$G59),2),"Manual Allocation",AC59))</f>
        <v>0</v>
      </c>
      <c r="R59" s="30" cm="1">
        <f t="array" ref="R59">IF($D59="","",_xlfn.SWITCH($J59,"Equal allocation",ROUND(($G59+$G59*$H59)/12,2),"Weighted Allocation",ROUND(($G59+$G59*$H59)*_xll.ACCOUNTTURNOVER(Connection,$E$10,,$D59,,$E$4,R$2,R$2)/IF($G59=0,12,$G59),2),"Manual Allocation",AD59))</f>
        <v>0</v>
      </c>
      <c r="S59" s="30" cm="1">
        <f t="array" ref="S59">IF($D59="","",_xlfn.SWITCH($J59,"Equal allocation",ROUND(($G59+$G59*$H59)/12,2),"Weighted Allocation",ROUND(($G59+$G59*$H59)*_xll.ACCOUNTTURNOVER(Connection,$E$10,,$D59,,$E$4,S$2,S$2)/IF($G59=0,12,$G59),2),"Manual Allocation",AE59))</f>
        <v>0</v>
      </c>
      <c r="T59" s="30" cm="1">
        <f t="array" ref="T59">IF($D59="","",_xlfn.SWITCH($J59,"Equal allocation",ROUND(($G59+$G59*$H59)/12,2),"Weighted Allocation",ROUND(($G59+$G59*$H59)*_xll.ACCOUNTTURNOVER(Connection,$E$10,,$D59,,$E$4,T$2,T$2)/IF($G59=0,12,$G59),2),"Manual Allocation",AF59))</f>
        <v>0</v>
      </c>
      <c r="U59" s="30" cm="1">
        <f t="array" ref="U59">IF($D59="","",_xlfn.SWITCH($J59,"Equal allocation",ROUND(($G59+$G59*$H59)/12,2),"Weighted Allocation",ROUND(($G59+$G59*$H59)*_xll.ACCOUNTTURNOVER(Connection,$E$10,,$D59,,$E$4,U$2,U$2)/IF($G59=0,12,$G59),2),"Manual Allocation",AG59))</f>
        <v>0</v>
      </c>
      <c r="V59" s="30" cm="1">
        <f t="array" ref="V59">IF($D59="","",_xlfn.SWITCH($J59,"Equal allocation",ROUND(($G59+$G59*$H59)/12,2),"Weighted Allocation",ROUND(($G59+$G59*$H59)*_xll.ACCOUNTTURNOVER(Connection,$E$10,,$D59,,$E$4,V$2,V$2)/IF($G59=0,12,$G59),2),"Manual Allocation",AH59))</f>
        <v>0</v>
      </c>
      <c r="W59" s="30" cm="1">
        <f t="array" ref="W59">IF($D59="","",_xlfn.SWITCH($J59,"Equal allocation",ROUND(($G59+$G59*$H59)/12,2),"Weighted Allocation",ROUND(($G59+$G59*$H59)*_xll.ACCOUNTTURNOVER(Connection,$E$10,,$D59,,$E$4,W$2,W$2)/IF($G59=0,12,$G59),2),"Manual Allocation",AI59))</f>
        <v>0</v>
      </c>
      <c r="X59" s="30" cm="1">
        <f t="array" ref="X59">IF($D59="","",_xlfn.SWITCH($J59,"Equal allocation",ROUND(($G59+$G59*$H59)/12,2),"Weighted Allocation",ROUND(($G59+$G59*$H59)*_xll.ACCOUNTTURNOVER(Connection,$E$10,,$D59,,$E$4,X$2,X$2)/IF($G59=0,12,$G59),2),"Manual Allocation",AJ59))</f>
        <v>0</v>
      </c>
      <c r="Y59" s="58"/>
      <c r="Z59" s="58"/>
      <c r="AA59" s="58"/>
      <c r="AB59" s="58"/>
      <c r="AC59" s="58"/>
      <c r="AD59" s="58"/>
      <c r="AE59" s="58"/>
      <c r="AF59" s="58"/>
      <c r="AG59" s="58"/>
      <c r="AH59" s="58"/>
      <c r="AI59" s="58"/>
      <c r="AJ59" s="58"/>
    </row>
    <row r="60" spans="1:36" s="25" customFormat="1" x14ac:dyDescent="0.45">
      <c r="A60" s="19"/>
      <c r="B60" s="19"/>
      <c r="C60" s="19"/>
      <c r="D60" s="15" t="str">
        <v>62400</v>
      </c>
      <c r="E60" s="15" t="str">
        <v>000000</v>
      </c>
      <c r="F60" s="15" t="str">
        <v>Office Expense</v>
      </c>
      <c r="G60" s="16">
        <v>19900</v>
      </c>
      <c r="H60" s="37"/>
      <c r="I60" s="17" t="str" cm="1">
        <f t="array" ref="I60">IF($D60="","",_xll.WRITEBACKBUDGET(Connection,$E$4,$E$10,$H$9,FALSE,$D60,$E60,$M60:$X60))</f>
        <v>Pending</v>
      </c>
      <c r="J60" s="17" t="str">
        <f t="shared" si="0"/>
        <v>Equal allocation</v>
      </c>
      <c r="K60" s="16">
        <f t="shared" si="1"/>
        <v>19899.96</v>
      </c>
      <c r="L60" s="16">
        <f t="shared" si="2"/>
        <v>19899.96</v>
      </c>
      <c r="M60" s="30" cm="1">
        <f t="array" ref="M60">IF($D60="","",_xlfn.SWITCH($J60,"Equal allocation",ROUND(($G60+$G60*$H60)/12,2),"Weighted Allocation",ROUND(($G60+$G60*$H60)*_xll.ACCOUNTTURNOVER(Connection,$E$10,,$D60,,$E$4,M$2,M$2)/IF($G60=0,12,$G60),2),"Manual Allocation",Y60))</f>
        <v>1658.33</v>
      </c>
      <c r="N60" s="30" cm="1">
        <f t="array" ref="N60">IF($D60="","",_xlfn.SWITCH($J60,"Equal allocation",ROUND(($G60+$G60*$H60)/12,2),"Weighted Allocation",ROUND(($G60+$G60*$H60)*_xll.ACCOUNTTURNOVER(Connection,$E$10,,$D60,,$E$4,N$2,N$2)/IF($G60=0,12,$G60),2),"Manual Allocation",Z60))</f>
        <v>1658.33</v>
      </c>
      <c r="O60" s="30" cm="1">
        <f t="array" ref="O60">IF($D60="","",_xlfn.SWITCH($J60,"Equal allocation",ROUND(($G60+$G60*$H60)/12,2),"Weighted Allocation",ROUND(($G60+$G60*$H60)*_xll.ACCOUNTTURNOVER(Connection,$E$10,,$D60,,$E$4,O$2,O$2)/IF($G60=0,12,$G60),2),"Manual Allocation",AA60))</f>
        <v>1658.33</v>
      </c>
      <c r="P60" s="30" cm="1">
        <f t="array" ref="P60">IF($D60="","",_xlfn.SWITCH($J60,"Equal allocation",ROUND(($G60+$G60*$H60)/12,2),"Weighted Allocation",ROUND(($G60+$G60*$H60)*_xll.ACCOUNTTURNOVER(Connection,$E$10,,$D60,,$E$4,P$2,P$2)/IF($G60=0,12,$G60),2),"Manual Allocation",AB60))</f>
        <v>1658.33</v>
      </c>
      <c r="Q60" s="30" cm="1">
        <f t="array" ref="Q60">IF($D60="","",_xlfn.SWITCH($J60,"Equal allocation",ROUND(($G60+$G60*$H60)/12,2),"Weighted Allocation",ROUND(($G60+$G60*$H60)*_xll.ACCOUNTTURNOVER(Connection,$E$10,,$D60,,$E$4,Q$2,Q$2)/IF($G60=0,12,$G60),2),"Manual Allocation",AC60))</f>
        <v>1658.33</v>
      </c>
      <c r="R60" s="30" cm="1">
        <f t="array" ref="R60">IF($D60="","",_xlfn.SWITCH($J60,"Equal allocation",ROUND(($G60+$G60*$H60)/12,2),"Weighted Allocation",ROUND(($G60+$G60*$H60)*_xll.ACCOUNTTURNOVER(Connection,$E$10,,$D60,,$E$4,R$2,R$2)/IF($G60=0,12,$G60),2),"Manual Allocation",AD60))</f>
        <v>1658.33</v>
      </c>
      <c r="S60" s="30" cm="1">
        <f t="array" ref="S60">IF($D60="","",_xlfn.SWITCH($J60,"Equal allocation",ROUND(($G60+$G60*$H60)/12,2),"Weighted Allocation",ROUND(($G60+$G60*$H60)*_xll.ACCOUNTTURNOVER(Connection,$E$10,,$D60,,$E$4,S$2,S$2)/IF($G60=0,12,$G60),2),"Manual Allocation",AE60))</f>
        <v>1658.33</v>
      </c>
      <c r="T60" s="30" cm="1">
        <f t="array" ref="T60">IF($D60="","",_xlfn.SWITCH($J60,"Equal allocation",ROUND(($G60+$G60*$H60)/12,2),"Weighted Allocation",ROUND(($G60+$G60*$H60)*_xll.ACCOUNTTURNOVER(Connection,$E$10,,$D60,,$E$4,T$2,T$2)/IF($G60=0,12,$G60),2),"Manual Allocation",AF60))</f>
        <v>1658.33</v>
      </c>
      <c r="U60" s="30" cm="1">
        <f t="array" ref="U60">IF($D60="","",_xlfn.SWITCH($J60,"Equal allocation",ROUND(($G60+$G60*$H60)/12,2),"Weighted Allocation",ROUND(($G60+$G60*$H60)*_xll.ACCOUNTTURNOVER(Connection,$E$10,,$D60,,$E$4,U$2,U$2)/IF($G60=0,12,$G60),2),"Manual Allocation",AG60))</f>
        <v>1658.33</v>
      </c>
      <c r="V60" s="30" cm="1">
        <f t="array" ref="V60">IF($D60="","",_xlfn.SWITCH($J60,"Equal allocation",ROUND(($G60+$G60*$H60)/12,2),"Weighted Allocation",ROUND(($G60+$G60*$H60)*_xll.ACCOUNTTURNOVER(Connection,$E$10,,$D60,,$E$4,V$2,V$2)/IF($G60=0,12,$G60),2),"Manual Allocation",AH60))</f>
        <v>1658.33</v>
      </c>
      <c r="W60" s="30" cm="1">
        <f t="array" ref="W60">IF($D60="","",_xlfn.SWITCH($J60,"Equal allocation",ROUND(($G60+$G60*$H60)/12,2),"Weighted Allocation",ROUND(($G60+$G60*$H60)*_xll.ACCOUNTTURNOVER(Connection,$E$10,,$D60,,$E$4,W$2,W$2)/IF($G60=0,12,$G60),2),"Manual Allocation",AI60))</f>
        <v>1658.33</v>
      </c>
      <c r="X60" s="30" cm="1">
        <f t="array" ref="X60">IF($D60="","",_xlfn.SWITCH($J60,"Equal allocation",ROUND(($G60+$G60*$H60)/12,2),"Weighted Allocation",ROUND(($G60+$G60*$H60)*_xll.ACCOUNTTURNOVER(Connection,$E$10,,$D60,,$E$4,X$2,X$2)/IF($G60=0,12,$G60),2),"Manual Allocation",AJ60))</f>
        <v>1658.33</v>
      </c>
      <c r="Y60" s="58"/>
      <c r="Z60" s="58"/>
      <c r="AA60" s="58"/>
      <c r="AB60" s="58"/>
      <c r="AC60" s="58"/>
      <c r="AD60" s="58"/>
      <c r="AE60" s="58"/>
      <c r="AF60" s="58"/>
      <c r="AG60" s="58"/>
      <c r="AH60" s="58"/>
      <c r="AI60" s="58"/>
      <c r="AJ60" s="58"/>
    </row>
    <row r="61" spans="1:36" s="25" customFormat="1" x14ac:dyDescent="0.45">
      <c r="A61" s="19"/>
      <c r="B61" s="19"/>
      <c r="C61" s="19"/>
      <c r="D61" s="15" t="str">
        <v>62500</v>
      </c>
      <c r="E61" s="15" t="str">
        <v>000000</v>
      </c>
      <c r="F61" s="15" t="str">
        <v>Postage and Delivery</v>
      </c>
      <c r="G61" s="16">
        <v>0</v>
      </c>
      <c r="H61" s="37"/>
      <c r="I61" s="17" t="str" cm="1">
        <f t="array" ref="I61">IF($D61="","",_xll.WRITEBACKBUDGET(Connection,$E$4,$E$10,$H$9,FALSE,$D61,$E61,$M61:$X61))</f>
        <v>Pending</v>
      </c>
      <c r="J61" s="17" t="str">
        <f t="shared" si="0"/>
        <v>Equal allocation</v>
      </c>
      <c r="K61" s="16">
        <f t="shared" si="1"/>
        <v>0</v>
      </c>
      <c r="L61" s="16">
        <f t="shared" si="2"/>
        <v>0</v>
      </c>
      <c r="M61" s="30" cm="1">
        <f t="array" ref="M61">IF($D61="","",_xlfn.SWITCH($J61,"Equal allocation",ROUND(($G61+$G61*$H61)/12,2),"Weighted Allocation",ROUND(($G61+$G61*$H61)*_xll.ACCOUNTTURNOVER(Connection,$E$10,,$D61,,$E$4,M$2,M$2)/IF($G61=0,12,$G61),2),"Manual Allocation",Y61))</f>
        <v>0</v>
      </c>
      <c r="N61" s="30" cm="1">
        <f t="array" ref="N61">IF($D61="","",_xlfn.SWITCH($J61,"Equal allocation",ROUND(($G61+$G61*$H61)/12,2),"Weighted Allocation",ROUND(($G61+$G61*$H61)*_xll.ACCOUNTTURNOVER(Connection,$E$10,,$D61,,$E$4,N$2,N$2)/IF($G61=0,12,$G61),2),"Manual Allocation",Z61))</f>
        <v>0</v>
      </c>
      <c r="O61" s="30" cm="1">
        <f t="array" ref="O61">IF($D61="","",_xlfn.SWITCH($J61,"Equal allocation",ROUND(($G61+$G61*$H61)/12,2),"Weighted Allocation",ROUND(($G61+$G61*$H61)*_xll.ACCOUNTTURNOVER(Connection,$E$10,,$D61,,$E$4,O$2,O$2)/IF($G61=0,12,$G61),2),"Manual Allocation",AA61))</f>
        <v>0</v>
      </c>
      <c r="P61" s="30" cm="1">
        <f t="array" ref="P61">IF($D61="","",_xlfn.SWITCH($J61,"Equal allocation",ROUND(($G61+$G61*$H61)/12,2),"Weighted Allocation",ROUND(($G61+$G61*$H61)*_xll.ACCOUNTTURNOVER(Connection,$E$10,,$D61,,$E$4,P$2,P$2)/IF($G61=0,12,$G61),2),"Manual Allocation",AB61))</f>
        <v>0</v>
      </c>
      <c r="Q61" s="30" cm="1">
        <f t="array" ref="Q61">IF($D61="","",_xlfn.SWITCH($J61,"Equal allocation",ROUND(($G61+$G61*$H61)/12,2),"Weighted Allocation",ROUND(($G61+$G61*$H61)*_xll.ACCOUNTTURNOVER(Connection,$E$10,,$D61,,$E$4,Q$2,Q$2)/IF($G61=0,12,$G61),2),"Manual Allocation",AC61))</f>
        <v>0</v>
      </c>
      <c r="R61" s="30" cm="1">
        <f t="array" ref="R61">IF($D61="","",_xlfn.SWITCH($J61,"Equal allocation",ROUND(($G61+$G61*$H61)/12,2),"Weighted Allocation",ROUND(($G61+$G61*$H61)*_xll.ACCOUNTTURNOVER(Connection,$E$10,,$D61,,$E$4,R$2,R$2)/IF($G61=0,12,$G61),2),"Manual Allocation",AD61))</f>
        <v>0</v>
      </c>
      <c r="S61" s="30" cm="1">
        <f t="array" ref="S61">IF($D61="","",_xlfn.SWITCH($J61,"Equal allocation",ROUND(($G61+$G61*$H61)/12,2),"Weighted Allocation",ROUND(($G61+$G61*$H61)*_xll.ACCOUNTTURNOVER(Connection,$E$10,,$D61,,$E$4,S$2,S$2)/IF($G61=0,12,$G61),2),"Manual Allocation",AE61))</f>
        <v>0</v>
      </c>
      <c r="T61" s="30" cm="1">
        <f t="array" ref="T61">IF($D61="","",_xlfn.SWITCH($J61,"Equal allocation",ROUND(($G61+$G61*$H61)/12,2),"Weighted Allocation",ROUND(($G61+$G61*$H61)*_xll.ACCOUNTTURNOVER(Connection,$E$10,,$D61,,$E$4,T$2,T$2)/IF($G61=0,12,$G61),2),"Manual Allocation",AF61))</f>
        <v>0</v>
      </c>
      <c r="U61" s="30" cm="1">
        <f t="array" ref="U61">IF($D61="","",_xlfn.SWITCH($J61,"Equal allocation",ROUND(($G61+$G61*$H61)/12,2),"Weighted Allocation",ROUND(($G61+$G61*$H61)*_xll.ACCOUNTTURNOVER(Connection,$E$10,,$D61,,$E$4,U$2,U$2)/IF($G61=0,12,$G61),2),"Manual Allocation",AG61))</f>
        <v>0</v>
      </c>
      <c r="V61" s="30" cm="1">
        <f t="array" ref="V61">IF($D61="","",_xlfn.SWITCH($J61,"Equal allocation",ROUND(($G61+$G61*$H61)/12,2),"Weighted Allocation",ROUND(($G61+$G61*$H61)*_xll.ACCOUNTTURNOVER(Connection,$E$10,,$D61,,$E$4,V$2,V$2)/IF($G61=0,12,$G61),2),"Manual Allocation",AH61))</f>
        <v>0</v>
      </c>
      <c r="W61" s="30" cm="1">
        <f t="array" ref="W61">IF($D61="","",_xlfn.SWITCH($J61,"Equal allocation",ROUND(($G61+$G61*$H61)/12,2),"Weighted Allocation",ROUND(($G61+$G61*$H61)*_xll.ACCOUNTTURNOVER(Connection,$E$10,,$D61,,$E$4,W$2,W$2)/IF($G61=0,12,$G61),2),"Manual Allocation",AI61))</f>
        <v>0</v>
      </c>
      <c r="X61" s="30" cm="1">
        <f t="array" ref="X61">IF($D61="","",_xlfn.SWITCH($J61,"Equal allocation",ROUND(($G61+$G61*$H61)/12,2),"Weighted Allocation",ROUND(($G61+$G61*$H61)*_xll.ACCOUNTTURNOVER(Connection,$E$10,,$D61,,$E$4,X$2,X$2)/IF($G61=0,12,$G61),2),"Manual Allocation",AJ61))</f>
        <v>0</v>
      </c>
      <c r="Y61" s="58"/>
      <c r="Z61" s="58"/>
      <c r="AA61" s="58"/>
      <c r="AB61" s="58"/>
      <c r="AC61" s="58"/>
      <c r="AD61" s="58"/>
      <c r="AE61" s="58"/>
      <c r="AF61" s="58"/>
      <c r="AG61" s="58"/>
      <c r="AH61" s="58"/>
      <c r="AI61" s="58"/>
      <c r="AJ61" s="58"/>
    </row>
    <row r="62" spans="1:36" s="25" customFormat="1" x14ac:dyDescent="0.45">
      <c r="A62" s="19"/>
      <c r="B62" s="19"/>
      <c r="C62" s="19"/>
      <c r="D62" s="15" t="str">
        <v>62700</v>
      </c>
      <c r="E62" s="15" t="str">
        <v>000000</v>
      </c>
      <c r="F62" s="15" t="str">
        <v>Professional Fees</v>
      </c>
      <c r="G62" s="16">
        <v>0</v>
      </c>
      <c r="H62" s="37"/>
      <c r="I62" s="17" t="str" cm="1">
        <f t="array" ref="I62">IF($D62="","",_xll.WRITEBACKBUDGET(Connection,$E$4,$E$10,$H$9,FALSE,$D62,$E62,$M62:$X62))</f>
        <v>Pending</v>
      </c>
      <c r="J62" s="17" t="str">
        <f t="shared" si="0"/>
        <v>Equal allocation</v>
      </c>
      <c r="K62" s="16">
        <f t="shared" si="1"/>
        <v>0</v>
      </c>
      <c r="L62" s="16">
        <f t="shared" si="2"/>
        <v>0</v>
      </c>
      <c r="M62" s="30" cm="1">
        <f t="array" ref="M62">IF($D62="","",_xlfn.SWITCH($J62,"Equal allocation",ROUND(($G62+$G62*$H62)/12,2),"Weighted Allocation",ROUND(($G62+$G62*$H62)*_xll.ACCOUNTTURNOVER(Connection,$E$10,,$D62,,$E$4,M$2,M$2)/IF($G62=0,12,$G62),2),"Manual Allocation",Y62))</f>
        <v>0</v>
      </c>
      <c r="N62" s="30" cm="1">
        <f t="array" ref="N62">IF($D62="","",_xlfn.SWITCH($J62,"Equal allocation",ROUND(($G62+$G62*$H62)/12,2),"Weighted Allocation",ROUND(($G62+$G62*$H62)*_xll.ACCOUNTTURNOVER(Connection,$E$10,,$D62,,$E$4,N$2,N$2)/IF($G62=0,12,$G62),2),"Manual Allocation",Z62))</f>
        <v>0</v>
      </c>
      <c r="O62" s="30" cm="1">
        <f t="array" ref="O62">IF($D62="","",_xlfn.SWITCH($J62,"Equal allocation",ROUND(($G62+$G62*$H62)/12,2),"Weighted Allocation",ROUND(($G62+$G62*$H62)*_xll.ACCOUNTTURNOVER(Connection,$E$10,,$D62,,$E$4,O$2,O$2)/IF($G62=0,12,$G62),2),"Manual Allocation",AA62))</f>
        <v>0</v>
      </c>
      <c r="P62" s="30" cm="1">
        <f t="array" ref="P62">IF($D62="","",_xlfn.SWITCH($J62,"Equal allocation",ROUND(($G62+$G62*$H62)/12,2),"Weighted Allocation",ROUND(($G62+$G62*$H62)*_xll.ACCOUNTTURNOVER(Connection,$E$10,,$D62,,$E$4,P$2,P$2)/IF($G62=0,12,$G62),2),"Manual Allocation",AB62))</f>
        <v>0</v>
      </c>
      <c r="Q62" s="30" cm="1">
        <f t="array" ref="Q62">IF($D62="","",_xlfn.SWITCH($J62,"Equal allocation",ROUND(($G62+$G62*$H62)/12,2),"Weighted Allocation",ROUND(($G62+$G62*$H62)*_xll.ACCOUNTTURNOVER(Connection,$E$10,,$D62,,$E$4,Q$2,Q$2)/IF($G62=0,12,$G62),2),"Manual Allocation",AC62))</f>
        <v>0</v>
      </c>
      <c r="R62" s="30" cm="1">
        <f t="array" ref="R62">IF($D62="","",_xlfn.SWITCH($J62,"Equal allocation",ROUND(($G62+$G62*$H62)/12,2),"Weighted Allocation",ROUND(($G62+$G62*$H62)*_xll.ACCOUNTTURNOVER(Connection,$E$10,,$D62,,$E$4,R$2,R$2)/IF($G62=0,12,$G62),2),"Manual Allocation",AD62))</f>
        <v>0</v>
      </c>
      <c r="S62" s="30" cm="1">
        <f t="array" ref="S62">IF($D62="","",_xlfn.SWITCH($J62,"Equal allocation",ROUND(($G62+$G62*$H62)/12,2),"Weighted Allocation",ROUND(($G62+$G62*$H62)*_xll.ACCOUNTTURNOVER(Connection,$E$10,,$D62,,$E$4,S$2,S$2)/IF($G62=0,12,$G62),2),"Manual Allocation",AE62))</f>
        <v>0</v>
      </c>
      <c r="T62" s="30" cm="1">
        <f t="array" ref="T62">IF($D62="","",_xlfn.SWITCH($J62,"Equal allocation",ROUND(($G62+$G62*$H62)/12,2),"Weighted Allocation",ROUND(($G62+$G62*$H62)*_xll.ACCOUNTTURNOVER(Connection,$E$10,,$D62,,$E$4,T$2,T$2)/IF($G62=0,12,$G62),2),"Manual Allocation",AF62))</f>
        <v>0</v>
      </c>
      <c r="U62" s="30" cm="1">
        <f t="array" ref="U62">IF($D62="","",_xlfn.SWITCH($J62,"Equal allocation",ROUND(($G62+$G62*$H62)/12,2),"Weighted Allocation",ROUND(($G62+$G62*$H62)*_xll.ACCOUNTTURNOVER(Connection,$E$10,,$D62,,$E$4,U$2,U$2)/IF($G62=0,12,$G62),2),"Manual Allocation",AG62))</f>
        <v>0</v>
      </c>
      <c r="V62" s="30" cm="1">
        <f t="array" ref="V62">IF($D62="","",_xlfn.SWITCH($J62,"Equal allocation",ROUND(($G62+$G62*$H62)/12,2),"Weighted Allocation",ROUND(($G62+$G62*$H62)*_xll.ACCOUNTTURNOVER(Connection,$E$10,,$D62,,$E$4,V$2,V$2)/IF($G62=0,12,$G62),2),"Manual Allocation",AH62))</f>
        <v>0</v>
      </c>
      <c r="W62" s="30" cm="1">
        <f t="array" ref="W62">IF($D62="","",_xlfn.SWITCH($J62,"Equal allocation",ROUND(($G62+$G62*$H62)/12,2),"Weighted Allocation",ROUND(($G62+$G62*$H62)*_xll.ACCOUNTTURNOVER(Connection,$E$10,,$D62,,$E$4,W$2,W$2)/IF($G62=0,12,$G62),2),"Manual Allocation",AI62))</f>
        <v>0</v>
      </c>
      <c r="X62" s="30" cm="1">
        <f t="array" ref="X62">IF($D62="","",_xlfn.SWITCH($J62,"Equal allocation",ROUND(($G62+$G62*$H62)/12,2),"Weighted Allocation",ROUND(($G62+$G62*$H62)*_xll.ACCOUNTTURNOVER(Connection,$E$10,,$D62,,$E$4,X$2,X$2)/IF($G62=0,12,$G62),2),"Manual Allocation",AJ62))</f>
        <v>0</v>
      </c>
      <c r="Y62" s="58"/>
      <c r="Z62" s="58"/>
      <c r="AA62" s="58"/>
      <c r="AB62" s="58"/>
      <c r="AC62" s="58"/>
      <c r="AD62" s="58"/>
      <c r="AE62" s="58"/>
      <c r="AF62" s="58"/>
      <c r="AG62" s="58"/>
      <c r="AH62" s="58"/>
      <c r="AI62" s="58"/>
      <c r="AJ62" s="58"/>
    </row>
    <row r="63" spans="1:36" s="25" customFormat="1" x14ac:dyDescent="0.45">
      <c r="A63" s="19"/>
      <c r="B63" s="19"/>
      <c r="C63" s="19"/>
      <c r="D63" s="15" t="str">
        <v>62710</v>
      </c>
      <c r="E63" s="15" t="str">
        <v>000000</v>
      </c>
      <c r="F63" s="15" t="str">
        <v>Professional Fees:Accounting Fees</v>
      </c>
      <c r="G63" s="16">
        <v>0</v>
      </c>
      <c r="H63" s="37"/>
      <c r="I63" s="17" t="str" cm="1">
        <f t="array" ref="I63">IF($D63="","",_xll.WRITEBACKBUDGET(Connection,$E$4,$E$10,$H$9,FALSE,$D63,$E63,$M63:$X63))</f>
        <v>Pending</v>
      </c>
      <c r="J63" s="17" t="str">
        <f t="shared" si="0"/>
        <v>Equal allocation</v>
      </c>
      <c r="K63" s="16">
        <f t="shared" si="1"/>
        <v>0</v>
      </c>
      <c r="L63" s="16">
        <f t="shared" si="2"/>
        <v>0</v>
      </c>
      <c r="M63" s="30" cm="1">
        <f t="array" ref="M63">IF($D63="","",_xlfn.SWITCH($J63,"Equal allocation",ROUND(($G63+$G63*$H63)/12,2),"Weighted Allocation",ROUND(($G63+$G63*$H63)*_xll.ACCOUNTTURNOVER(Connection,$E$10,,$D63,,$E$4,M$2,M$2)/IF($G63=0,12,$G63),2),"Manual Allocation",Y63))</f>
        <v>0</v>
      </c>
      <c r="N63" s="30" cm="1">
        <f t="array" ref="N63">IF($D63="","",_xlfn.SWITCH($J63,"Equal allocation",ROUND(($G63+$G63*$H63)/12,2),"Weighted Allocation",ROUND(($G63+$G63*$H63)*_xll.ACCOUNTTURNOVER(Connection,$E$10,,$D63,,$E$4,N$2,N$2)/IF($G63=0,12,$G63),2),"Manual Allocation",Z63))</f>
        <v>0</v>
      </c>
      <c r="O63" s="30" cm="1">
        <f t="array" ref="O63">IF($D63="","",_xlfn.SWITCH($J63,"Equal allocation",ROUND(($G63+$G63*$H63)/12,2),"Weighted Allocation",ROUND(($G63+$G63*$H63)*_xll.ACCOUNTTURNOVER(Connection,$E$10,,$D63,,$E$4,O$2,O$2)/IF($G63=0,12,$G63),2),"Manual Allocation",AA63))</f>
        <v>0</v>
      </c>
      <c r="P63" s="30" cm="1">
        <f t="array" ref="P63">IF($D63="","",_xlfn.SWITCH($J63,"Equal allocation",ROUND(($G63+$G63*$H63)/12,2),"Weighted Allocation",ROUND(($G63+$G63*$H63)*_xll.ACCOUNTTURNOVER(Connection,$E$10,,$D63,,$E$4,P$2,P$2)/IF($G63=0,12,$G63),2),"Manual Allocation",AB63))</f>
        <v>0</v>
      </c>
      <c r="Q63" s="30" cm="1">
        <f t="array" ref="Q63">IF($D63="","",_xlfn.SWITCH($J63,"Equal allocation",ROUND(($G63+$G63*$H63)/12,2),"Weighted Allocation",ROUND(($G63+$G63*$H63)*_xll.ACCOUNTTURNOVER(Connection,$E$10,,$D63,,$E$4,Q$2,Q$2)/IF($G63=0,12,$G63),2),"Manual Allocation",AC63))</f>
        <v>0</v>
      </c>
      <c r="R63" s="30" cm="1">
        <f t="array" ref="R63">IF($D63="","",_xlfn.SWITCH($J63,"Equal allocation",ROUND(($G63+$G63*$H63)/12,2),"Weighted Allocation",ROUND(($G63+$G63*$H63)*_xll.ACCOUNTTURNOVER(Connection,$E$10,,$D63,,$E$4,R$2,R$2)/IF($G63=0,12,$G63),2),"Manual Allocation",AD63))</f>
        <v>0</v>
      </c>
      <c r="S63" s="30" cm="1">
        <f t="array" ref="S63">IF($D63="","",_xlfn.SWITCH($J63,"Equal allocation",ROUND(($G63+$G63*$H63)/12,2),"Weighted Allocation",ROUND(($G63+$G63*$H63)*_xll.ACCOUNTTURNOVER(Connection,$E$10,,$D63,,$E$4,S$2,S$2)/IF($G63=0,12,$G63),2),"Manual Allocation",AE63))</f>
        <v>0</v>
      </c>
      <c r="T63" s="30" cm="1">
        <f t="array" ref="T63">IF($D63="","",_xlfn.SWITCH($J63,"Equal allocation",ROUND(($G63+$G63*$H63)/12,2),"Weighted Allocation",ROUND(($G63+$G63*$H63)*_xll.ACCOUNTTURNOVER(Connection,$E$10,,$D63,,$E$4,T$2,T$2)/IF($G63=0,12,$G63),2),"Manual Allocation",AF63))</f>
        <v>0</v>
      </c>
      <c r="U63" s="30" cm="1">
        <f t="array" ref="U63">IF($D63="","",_xlfn.SWITCH($J63,"Equal allocation",ROUND(($G63+$G63*$H63)/12,2),"Weighted Allocation",ROUND(($G63+$G63*$H63)*_xll.ACCOUNTTURNOVER(Connection,$E$10,,$D63,,$E$4,U$2,U$2)/IF($G63=0,12,$G63),2),"Manual Allocation",AG63))</f>
        <v>0</v>
      </c>
      <c r="V63" s="30" cm="1">
        <f t="array" ref="V63">IF($D63="","",_xlfn.SWITCH($J63,"Equal allocation",ROUND(($G63+$G63*$H63)/12,2),"Weighted Allocation",ROUND(($G63+$G63*$H63)*_xll.ACCOUNTTURNOVER(Connection,$E$10,,$D63,,$E$4,V$2,V$2)/IF($G63=0,12,$G63),2),"Manual Allocation",AH63))</f>
        <v>0</v>
      </c>
      <c r="W63" s="30" cm="1">
        <f t="array" ref="W63">IF($D63="","",_xlfn.SWITCH($J63,"Equal allocation",ROUND(($G63+$G63*$H63)/12,2),"Weighted Allocation",ROUND(($G63+$G63*$H63)*_xll.ACCOUNTTURNOVER(Connection,$E$10,,$D63,,$E$4,W$2,W$2)/IF($G63=0,12,$G63),2),"Manual Allocation",AI63))</f>
        <v>0</v>
      </c>
      <c r="X63" s="30" cm="1">
        <f t="array" ref="X63">IF($D63="","",_xlfn.SWITCH($J63,"Equal allocation",ROUND(($G63+$G63*$H63)/12,2),"Weighted Allocation",ROUND(($G63+$G63*$H63)*_xll.ACCOUNTTURNOVER(Connection,$E$10,,$D63,,$E$4,X$2,X$2)/IF($G63=0,12,$G63),2),"Manual Allocation",AJ63))</f>
        <v>0</v>
      </c>
      <c r="Y63" s="58"/>
      <c r="Z63" s="58"/>
      <c r="AA63" s="58"/>
      <c r="AB63" s="58"/>
      <c r="AC63" s="58"/>
      <c r="AD63" s="58"/>
      <c r="AE63" s="58"/>
      <c r="AF63" s="58"/>
      <c r="AG63" s="58"/>
      <c r="AH63" s="58"/>
      <c r="AI63" s="58"/>
      <c r="AJ63" s="58"/>
    </row>
    <row r="64" spans="1:36" s="25" customFormat="1" x14ac:dyDescent="0.45">
      <c r="A64" s="19"/>
      <c r="B64" s="19"/>
      <c r="C64" s="19"/>
      <c r="D64" s="15" t="str">
        <v>62720</v>
      </c>
      <c r="E64" s="15" t="str">
        <v>000000</v>
      </c>
      <c r="F64" s="15" t="str">
        <v>Professional Fees:Payroll Service Fees</v>
      </c>
      <c r="G64" s="16">
        <v>52000</v>
      </c>
      <c r="H64" s="37"/>
      <c r="I64" s="17" t="str" cm="1">
        <f t="array" ref="I64">IF($D64="","",_xll.WRITEBACKBUDGET(Connection,$E$4,$E$10,$H$9,FALSE,$D64,$E64,$M64:$X64))</f>
        <v>Pending</v>
      </c>
      <c r="J64" s="17" t="str">
        <f t="shared" si="0"/>
        <v>Equal allocation</v>
      </c>
      <c r="K64" s="16">
        <f t="shared" si="1"/>
        <v>51999.960000000014</v>
      </c>
      <c r="L64" s="16">
        <f t="shared" si="2"/>
        <v>51999.960000000014</v>
      </c>
      <c r="M64" s="30" cm="1">
        <f t="array" ref="M64">IF($D64="","",_xlfn.SWITCH($J64,"Equal allocation",ROUND(($G64+$G64*$H64)/12,2),"Weighted Allocation",ROUND(($G64+$G64*$H64)*_xll.ACCOUNTTURNOVER(Connection,$E$10,,$D64,,$E$4,M$2,M$2)/IF($G64=0,12,$G64),2),"Manual Allocation",Y64))</f>
        <v>4333.33</v>
      </c>
      <c r="N64" s="30" cm="1">
        <f t="array" ref="N64">IF($D64="","",_xlfn.SWITCH($J64,"Equal allocation",ROUND(($G64+$G64*$H64)/12,2),"Weighted Allocation",ROUND(($G64+$G64*$H64)*_xll.ACCOUNTTURNOVER(Connection,$E$10,,$D64,,$E$4,N$2,N$2)/IF($G64=0,12,$G64),2),"Manual Allocation",Z64))</f>
        <v>4333.33</v>
      </c>
      <c r="O64" s="30" cm="1">
        <f t="array" ref="O64">IF($D64="","",_xlfn.SWITCH($J64,"Equal allocation",ROUND(($G64+$G64*$H64)/12,2),"Weighted Allocation",ROUND(($G64+$G64*$H64)*_xll.ACCOUNTTURNOVER(Connection,$E$10,,$D64,,$E$4,O$2,O$2)/IF($G64=0,12,$G64),2),"Manual Allocation",AA64))</f>
        <v>4333.33</v>
      </c>
      <c r="P64" s="30" cm="1">
        <f t="array" ref="P64">IF($D64="","",_xlfn.SWITCH($J64,"Equal allocation",ROUND(($G64+$G64*$H64)/12,2),"Weighted Allocation",ROUND(($G64+$G64*$H64)*_xll.ACCOUNTTURNOVER(Connection,$E$10,,$D64,,$E$4,P$2,P$2)/IF($G64=0,12,$G64),2),"Manual Allocation",AB64))</f>
        <v>4333.33</v>
      </c>
      <c r="Q64" s="30" cm="1">
        <f t="array" ref="Q64">IF($D64="","",_xlfn.SWITCH($J64,"Equal allocation",ROUND(($G64+$G64*$H64)/12,2),"Weighted Allocation",ROUND(($G64+$G64*$H64)*_xll.ACCOUNTTURNOVER(Connection,$E$10,,$D64,,$E$4,Q$2,Q$2)/IF($G64=0,12,$G64),2),"Manual Allocation",AC64))</f>
        <v>4333.33</v>
      </c>
      <c r="R64" s="30" cm="1">
        <f t="array" ref="R64">IF($D64="","",_xlfn.SWITCH($J64,"Equal allocation",ROUND(($G64+$G64*$H64)/12,2),"Weighted Allocation",ROUND(($G64+$G64*$H64)*_xll.ACCOUNTTURNOVER(Connection,$E$10,,$D64,,$E$4,R$2,R$2)/IF($G64=0,12,$G64),2),"Manual Allocation",AD64))</f>
        <v>4333.33</v>
      </c>
      <c r="S64" s="30" cm="1">
        <f t="array" ref="S64">IF($D64="","",_xlfn.SWITCH($J64,"Equal allocation",ROUND(($G64+$G64*$H64)/12,2),"Weighted Allocation",ROUND(($G64+$G64*$H64)*_xll.ACCOUNTTURNOVER(Connection,$E$10,,$D64,,$E$4,S$2,S$2)/IF($G64=0,12,$G64),2),"Manual Allocation",AE64))</f>
        <v>4333.33</v>
      </c>
      <c r="T64" s="30" cm="1">
        <f t="array" ref="T64">IF($D64="","",_xlfn.SWITCH($J64,"Equal allocation",ROUND(($G64+$G64*$H64)/12,2),"Weighted Allocation",ROUND(($G64+$G64*$H64)*_xll.ACCOUNTTURNOVER(Connection,$E$10,,$D64,,$E$4,T$2,T$2)/IF($G64=0,12,$G64),2),"Manual Allocation",AF64))</f>
        <v>4333.33</v>
      </c>
      <c r="U64" s="30" cm="1">
        <f t="array" ref="U64">IF($D64="","",_xlfn.SWITCH($J64,"Equal allocation",ROUND(($G64+$G64*$H64)/12,2),"Weighted Allocation",ROUND(($G64+$G64*$H64)*_xll.ACCOUNTTURNOVER(Connection,$E$10,,$D64,,$E$4,U$2,U$2)/IF($G64=0,12,$G64),2),"Manual Allocation",AG64))</f>
        <v>4333.33</v>
      </c>
      <c r="V64" s="30" cm="1">
        <f t="array" ref="V64">IF($D64="","",_xlfn.SWITCH($J64,"Equal allocation",ROUND(($G64+$G64*$H64)/12,2),"Weighted Allocation",ROUND(($G64+$G64*$H64)*_xll.ACCOUNTTURNOVER(Connection,$E$10,,$D64,,$E$4,V$2,V$2)/IF($G64=0,12,$G64),2),"Manual Allocation",AH64))</f>
        <v>4333.33</v>
      </c>
      <c r="W64" s="30" cm="1">
        <f t="array" ref="W64">IF($D64="","",_xlfn.SWITCH($J64,"Equal allocation",ROUND(($G64+$G64*$H64)/12,2),"Weighted Allocation",ROUND(($G64+$G64*$H64)*_xll.ACCOUNTTURNOVER(Connection,$E$10,,$D64,,$E$4,W$2,W$2)/IF($G64=0,12,$G64),2),"Manual Allocation",AI64))</f>
        <v>4333.33</v>
      </c>
      <c r="X64" s="30" cm="1">
        <f t="array" ref="X64">IF($D64="","",_xlfn.SWITCH($J64,"Equal allocation",ROUND(($G64+$G64*$H64)/12,2),"Weighted Allocation",ROUND(($G64+$G64*$H64)*_xll.ACCOUNTTURNOVER(Connection,$E$10,,$D64,,$E$4,X$2,X$2)/IF($G64=0,12,$G64),2),"Manual Allocation",AJ64))</f>
        <v>4333.33</v>
      </c>
      <c r="Y64" s="58"/>
      <c r="Z64" s="58"/>
      <c r="AA64" s="58"/>
      <c r="AB64" s="58"/>
      <c r="AC64" s="58"/>
      <c r="AD64" s="58"/>
      <c r="AE64" s="58"/>
      <c r="AF64" s="58"/>
      <c r="AG64" s="58"/>
      <c r="AH64" s="58"/>
      <c r="AI64" s="58"/>
      <c r="AJ64" s="58"/>
    </row>
    <row r="65" spans="1:36" s="25" customFormat="1" x14ac:dyDescent="0.45">
      <c r="A65" s="19"/>
      <c r="B65" s="19"/>
      <c r="C65" s="19"/>
      <c r="D65" s="15" t="str">
        <v>62730</v>
      </c>
      <c r="E65" s="15" t="str">
        <v>000000</v>
      </c>
      <c r="F65" s="15" t="str">
        <v>Professional Fees:Legal Fees</v>
      </c>
      <c r="G65" s="16">
        <v>0</v>
      </c>
      <c r="H65" s="37"/>
      <c r="I65" s="17" t="str" cm="1">
        <f t="array" ref="I65">IF($D65="","",_xll.WRITEBACKBUDGET(Connection,$E$4,$E$10,$H$9,FALSE,$D65,$E65,$M65:$X65))</f>
        <v>Pending</v>
      </c>
      <c r="J65" s="17" t="str">
        <f t="shared" si="0"/>
        <v>Equal allocation</v>
      </c>
      <c r="K65" s="16">
        <f t="shared" si="1"/>
        <v>0</v>
      </c>
      <c r="L65" s="16">
        <f t="shared" si="2"/>
        <v>0</v>
      </c>
      <c r="M65" s="30" cm="1">
        <f t="array" ref="M65">IF($D65="","",_xlfn.SWITCH($J65,"Equal allocation",ROUND(($G65+$G65*$H65)/12,2),"Weighted Allocation",ROUND(($G65+$G65*$H65)*_xll.ACCOUNTTURNOVER(Connection,$E$10,,$D65,,$E$4,M$2,M$2)/IF($G65=0,12,$G65),2),"Manual Allocation",Y65))</f>
        <v>0</v>
      </c>
      <c r="N65" s="30" cm="1">
        <f t="array" ref="N65">IF($D65="","",_xlfn.SWITCH($J65,"Equal allocation",ROUND(($G65+$G65*$H65)/12,2),"Weighted Allocation",ROUND(($G65+$G65*$H65)*_xll.ACCOUNTTURNOVER(Connection,$E$10,,$D65,,$E$4,N$2,N$2)/IF($G65=0,12,$G65),2),"Manual Allocation",Z65))</f>
        <v>0</v>
      </c>
      <c r="O65" s="30" cm="1">
        <f t="array" ref="O65">IF($D65="","",_xlfn.SWITCH($J65,"Equal allocation",ROUND(($G65+$G65*$H65)/12,2),"Weighted Allocation",ROUND(($G65+$G65*$H65)*_xll.ACCOUNTTURNOVER(Connection,$E$10,,$D65,,$E$4,O$2,O$2)/IF($G65=0,12,$G65),2),"Manual Allocation",AA65))</f>
        <v>0</v>
      </c>
      <c r="P65" s="30" cm="1">
        <f t="array" ref="P65">IF($D65="","",_xlfn.SWITCH($J65,"Equal allocation",ROUND(($G65+$G65*$H65)/12,2),"Weighted Allocation",ROUND(($G65+$G65*$H65)*_xll.ACCOUNTTURNOVER(Connection,$E$10,,$D65,,$E$4,P$2,P$2)/IF($G65=0,12,$G65),2),"Manual Allocation",AB65))</f>
        <v>0</v>
      </c>
      <c r="Q65" s="30" cm="1">
        <f t="array" ref="Q65">IF($D65="","",_xlfn.SWITCH($J65,"Equal allocation",ROUND(($G65+$G65*$H65)/12,2),"Weighted Allocation",ROUND(($G65+$G65*$H65)*_xll.ACCOUNTTURNOVER(Connection,$E$10,,$D65,,$E$4,Q$2,Q$2)/IF($G65=0,12,$G65),2),"Manual Allocation",AC65))</f>
        <v>0</v>
      </c>
      <c r="R65" s="30" cm="1">
        <f t="array" ref="R65">IF($D65="","",_xlfn.SWITCH($J65,"Equal allocation",ROUND(($G65+$G65*$H65)/12,2),"Weighted Allocation",ROUND(($G65+$G65*$H65)*_xll.ACCOUNTTURNOVER(Connection,$E$10,,$D65,,$E$4,R$2,R$2)/IF($G65=0,12,$G65),2),"Manual Allocation",AD65))</f>
        <v>0</v>
      </c>
      <c r="S65" s="30" cm="1">
        <f t="array" ref="S65">IF($D65="","",_xlfn.SWITCH($J65,"Equal allocation",ROUND(($G65+$G65*$H65)/12,2),"Weighted Allocation",ROUND(($G65+$G65*$H65)*_xll.ACCOUNTTURNOVER(Connection,$E$10,,$D65,,$E$4,S$2,S$2)/IF($G65=0,12,$G65),2),"Manual Allocation",AE65))</f>
        <v>0</v>
      </c>
      <c r="T65" s="30" cm="1">
        <f t="array" ref="T65">IF($D65="","",_xlfn.SWITCH($J65,"Equal allocation",ROUND(($G65+$G65*$H65)/12,2),"Weighted Allocation",ROUND(($G65+$G65*$H65)*_xll.ACCOUNTTURNOVER(Connection,$E$10,,$D65,,$E$4,T$2,T$2)/IF($G65=0,12,$G65),2),"Manual Allocation",AF65))</f>
        <v>0</v>
      </c>
      <c r="U65" s="30" cm="1">
        <f t="array" ref="U65">IF($D65="","",_xlfn.SWITCH($J65,"Equal allocation",ROUND(($G65+$G65*$H65)/12,2),"Weighted Allocation",ROUND(($G65+$G65*$H65)*_xll.ACCOUNTTURNOVER(Connection,$E$10,,$D65,,$E$4,U$2,U$2)/IF($G65=0,12,$G65),2),"Manual Allocation",AG65))</f>
        <v>0</v>
      </c>
      <c r="V65" s="30" cm="1">
        <f t="array" ref="V65">IF($D65="","",_xlfn.SWITCH($J65,"Equal allocation",ROUND(($G65+$G65*$H65)/12,2),"Weighted Allocation",ROUND(($G65+$G65*$H65)*_xll.ACCOUNTTURNOVER(Connection,$E$10,,$D65,,$E$4,V$2,V$2)/IF($G65=0,12,$G65),2),"Manual Allocation",AH65))</f>
        <v>0</v>
      </c>
      <c r="W65" s="30" cm="1">
        <f t="array" ref="W65">IF($D65="","",_xlfn.SWITCH($J65,"Equal allocation",ROUND(($G65+$G65*$H65)/12,2),"Weighted Allocation",ROUND(($G65+$G65*$H65)*_xll.ACCOUNTTURNOVER(Connection,$E$10,,$D65,,$E$4,W$2,W$2)/IF($G65=0,12,$G65),2),"Manual Allocation",AI65))</f>
        <v>0</v>
      </c>
      <c r="X65" s="30" cm="1">
        <f t="array" ref="X65">IF($D65="","",_xlfn.SWITCH($J65,"Equal allocation",ROUND(($G65+$G65*$H65)/12,2),"Weighted Allocation",ROUND(($G65+$G65*$H65)*_xll.ACCOUNTTURNOVER(Connection,$E$10,,$D65,,$E$4,X$2,X$2)/IF($G65=0,12,$G65),2),"Manual Allocation",AJ65))</f>
        <v>0</v>
      </c>
      <c r="Y65" s="58"/>
      <c r="Z65" s="58"/>
      <c r="AA65" s="58"/>
      <c r="AB65" s="58"/>
      <c r="AC65" s="58"/>
      <c r="AD65" s="58"/>
      <c r="AE65" s="58"/>
      <c r="AF65" s="58"/>
      <c r="AG65" s="58"/>
      <c r="AH65" s="58"/>
      <c r="AI65" s="58"/>
      <c r="AJ65" s="58"/>
    </row>
    <row r="66" spans="1:36" s="25" customFormat="1" x14ac:dyDescent="0.45">
      <c r="A66" s="19"/>
      <c r="B66" s="19"/>
      <c r="C66" s="19"/>
      <c r="D66" s="15" t="str">
        <v>62800</v>
      </c>
      <c r="E66" s="15" t="str">
        <v>000000</v>
      </c>
      <c r="F66" s="15" t="str">
        <v>Promotional Expense</v>
      </c>
      <c r="G66" s="16">
        <v>0</v>
      </c>
      <c r="H66" s="37"/>
      <c r="I66" s="17" t="str" cm="1">
        <f t="array" ref="I66">IF($D66="","",_xll.WRITEBACKBUDGET(Connection,$E$4,$E$10,$H$9,FALSE,$D66,$E66,$M66:$X66))</f>
        <v>Pending</v>
      </c>
      <c r="J66" s="17" t="str">
        <f t="shared" si="0"/>
        <v>Equal allocation</v>
      </c>
      <c r="K66" s="16">
        <f t="shared" si="1"/>
        <v>0</v>
      </c>
      <c r="L66" s="16">
        <f t="shared" si="2"/>
        <v>0</v>
      </c>
      <c r="M66" s="30" cm="1">
        <f t="array" ref="M66">IF($D66="","",_xlfn.SWITCH($J66,"Equal allocation",ROUND(($G66+$G66*$H66)/12,2),"Weighted Allocation",ROUND(($G66+$G66*$H66)*_xll.ACCOUNTTURNOVER(Connection,$E$10,,$D66,,$E$4,M$2,M$2)/IF($G66=0,12,$G66),2),"Manual Allocation",Y66))</f>
        <v>0</v>
      </c>
      <c r="N66" s="30" cm="1">
        <f t="array" ref="N66">IF($D66="","",_xlfn.SWITCH($J66,"Equal allocation",ROUND(($G66+$G66*$H66)/12,2),"Weighted Allocation",ROUND(($G66+$G66*$H66)*_xll.ACCOUNTTURNOVER(Connection,$E$10,,$D66,,$E$4,N$2,N$2)/IF($G66=0,12,$G66),2),"Manual Allocation",Z66))</f>
        <v>0</v>
      </c>
      <c r="O66" s="30" cm="1">
        <f t="array" ref="O66">IF($D66="","",_xlfn.SWITCH($J66,"Equal allocation",ROUND(($G66+$G66*$H66)/12,2),"Weighted Allocation",ROUND(($G66+$G66*$H66)*_xll.ACCOUNTTURNOVER(Connection,$E$10,,$D66,,$E$4,O$2,O$2)/IF($G66=0,12,$G66),2),"Manual Allocation",AA66))</f>
        <v>0</v>
      </c>
      <c r="P66" s="30" cm="1">
        <f t="array" ref="P66">IF($D66="","",_xlfn.SWITCH($J66,"Equal allocation",ROUND(($G66+$G66*$H66)/12,2),"Weighted Allocation",ROUND(($G66+$G66*$H66)*_xll.ACCOUNTTURNOVER(Connection,$E$10,,$D66,,$E$4,P$2,P$2)/IF($G66=0,12,$G66),2),"Manual Allocation",AB66))</f>
        <v>0</v>
      </c>
      <c r="Q66" s="30" cm="1">
        <f t="array" ref="Q66">IF($D66="","",_xlfn.SWITCH($J66,"Equal allocation",ROUND(($G66+$G66*$H66)/12,2),"Weighted Allocation",ROUND(($G66+$G66*$H66)*_xll.ACCOUNTTURNOVER(Connection,$E$10,,$D66,,$E$4,Q$2,Q$2)/IF($G66=0,12,$G66),2),"Manual Allocation",AC66))</f>
        <v>0</v>
      </c>
      <c r="R66" s="30" cm="1">
        <f t="array" ref="R66">IF($D66="","",_xlfn.SWITCH($J66,"Equal allocation",ROUND(($G66+$G66*$H66)/12,2),"Weighted Allocation",ROUND(($G66+$G66*$H66)*_xll.ACCOUNTTURNOVER(Connection,$E$10,,$D66,,$E$4,R$2,R$2)/IF($G66=0,12,$G66),2),"Manual Allocation",AD66))</f>
        <v>0</v>
      </c>
      <c r="S66" s="30" cm="1">
        <f t="array" ref="S66">IF($D66="","",_xlfn.SWITCH($J66,"Equal allocation",ROUND(($G66+$G66*$H66)/12,2),"Weighted Allocation",ROUND(($G66+$G66*$H66)*_xll.ACCOUNTTURNOVER(Connection,$E$10,,$D66,,$E$4,S$2,S$2)/IF($G66=0,12,$G66),2),"Manual Allocation",AE66))</f>
        <v>0</v>
      </c>
      <c r="T66" s="30" cm="1">
        <f t="array" ref="T66">IF($D66="","",_xlfn.SWITCH($J66,"Equal allocation",ROUND(($G66+$G66*$H66)/12,2),"Weighted Allocation",ROUND(($G66+$G66*$H66)*_xll.ACCOUNTTURNOVER(Connection,$E$10,,$D66,,$E$4,T$2,T$2)/IF($G66=0,12,$G66),2),"Manual Allocation",AF66))</f>
        <v>0</v>
      </c>
      <c r="U66" s="30" cm="1">
        <f t="array" ref="U66">IF($D66="","",_xlfn.SWITCH($J66,"Equal allocation",ROUND(($G66+$G66*$H66)/12,2),"Weighted Allocation",ROUND(($G66+$G66*$H66)*_xll.ACCOUNTTURNOVER(Connection,$E$10,,$D66,,$E$4,U$2,U$2)/IF($G66=0,12,$G66),2),"Manual Allocation",AG66))</f>
        <v>0</v>
      </c>
      <c r="V66" s="30" cm="1">
        <f t="array" ref="V66">IF($D66="","",_xlfn.SWITCH($J66,"Equal allocation",ROUND(($G66+$G66*$H66)/12,2),"Weighted Allocation",ROUND(($G66+$G66*$H66)*_xll.ACCOUNTTURNOVER(Connection,$E$10,,$D66,,$E$4,V$2,V$2)/IF($G66=0,12,$G66),2),"Manual Allocation",AH66))</f>
        <v>0</v>
      </c>
      <c r="W66" s="30" cm="1">
        <f t="array" ref="W66">IF($D66="","",_xlfn.SWITCH($J66,"Equal allocation",ROUND(($G66+$G66*$H66)/12,2),"Weighted Allocation",ROUND(($G66+$G66*$H66)*_xll.ACCOUNTTURNOVER(Connection,$E$10,,$D66,,$E$4,W$2,W$2)/IF($G66=0,12,$G66),2),"Manual Allocation",AI66))</f>
        <v>0</v>
      </c>
      <c r="X66" s="30" cm="1">
        <f t="array" ref="X66">IF($D66="","",_xlfn.SWITCH($J66,"Equal allocation",ROUND(($G66+$G66*$H66)/12,2),"Weighted Allocation",ROUND(($G66+$G66*$H66)*_xll.ACCOUNTTURNOVER(Connection,$E$10,,$D66,,$E$4,X$2,X$2)/IF($G66=0,12,$G66),2),"Manual Allocation",AJ66))</f>
        <v>0</v>
      </c>
      <c r="Y66" s="58"/>
      <c r="Z66" s="58"/>
      <c r="AA66" s="58"/>
      <c r="AB66" s="58"/>
      <c r="AC66" s="58"/>
      <c r="AD66" s="58"/>
      <c r="AE66" s="58"/>
      <c r="AF66" s="58"/>
      <c r="AG66" s="58"/>
      <c r="AH66" s="58"/>
      <c r="AI66" s="58"/>
      <c r="AJ66" s="58"/>
    </row>
    <row r="67" spans="1:36" s="25" customFormat="1" x14ac:dyDescent="0.45">
      <c r="A67" s="19"/>
      <c r="B67" s="19"/>
      <c r="C67" s="19"/>
      <c r="D67" s="15" t="str">
        <v>62900</v>
      </c>
      <c r="E67" s="15" t="str">
        <v>000000</v>
      </c>
      <c r="F67" s="15" t="str">
        <v>Rent or Lease Expense</v>
      </c>
      <c r="G67" s="16">
        <v>191900</v>
      </c>
      <c r="H67" s="37"/>
      <c r="I67" s="17" t="str" cm="1">
        <f t="array" ref="I67">IF($D67="","",_xll.WRITEBACKBUDGET(Connection,$E$4,$E$10,$H$9,FALSE,$D67,$E67,$M67:$X67))</f>
        <v>Pending</v>
      </c>
      <c r="J67" s="17" t="str">
        <f t="shared" si="0"/>
        <v>Equal allocation</v>
      </c>
      <c r="K67" s="16">
        <f t="shared" si="1"/>
        <v>191900.04000000004</v>
      </c>
      <c r="L67" s="16">
        <f t="shared" si="2"/>
        <v>191900.04000000004</v>
      </c>
      <c r="M67" s="30" cm="1">
        <f t="array" ref="M67">IF($D67="","",_xlfn.SWITCH($J67,"Equal allocation",ROUND(($G67+$G67*$H67)/12,2),"Weighted Allocation",ROUND(($G67+$G67*$H67)*_xll.ACCOUNTTURNOVER(Connection,$E$10,,$D67,,$E$4,M$2,M$2)/IF($G67=0,12,$G67),2),"Manual Allocation",Y67))</f>
        <v>15991.67</v>
      </c>
      <c r="N67" s="30" cm="1">
        <f t="array" ref="N67">IF($D67="","",_xlfn.SWITCH($J67,"Equal allocation",ROUND(($G67+$G67*$H67)/12,2),"Weighted Allocation",ROUND(($G67+$G67*$H67)*_xll.ACCOUNTTURNOVER(Connection,$E$10,,$D67,,$E$4,N$2,N$2)/IF($G67=0,12,$G67),2),"Manual Allocation",Z67))</f>
        <v>15991.67</v>
      </c>
      <c r="O67" s="30" cm="1">
        <f t="array" ref="O67">IF($D67="","",_xlfn.SWITCH($J67,"Equal allocation",ROUND(($G67+$G67*$H67)/12,2),"Weighted Allocation",ROUND(($G67+$G67*$H67)*_xll.ACCOUNTTURNOVER(Connection,$E$10,,$D67,,$E$4,O$2,O$2)/IF($G67=0,12,$G67),2),"Manual Allocation",AA67))</f>
        <v>15991.67</v>
      </c>
      <c r="P67" s="30" cm="1">
        <f t="array" ref="P67">IF($D67="","",_xlfn.SWITCH($J67,"Equal allocation",ROUND(($G67+$G67*$H67)/12,2),"Weighted Allocation",ROUND(($G67+$G67*$H67)*_xll.ACCOUNTTURNOVER(Connection,$E$10,,$D67,,$E$4,P$2,P$2)/IF($G67=0,12,$G67),2),"Manual Allocation",AB67))</f>
        <v>15991.67</v>
      </c>
      <c r="Q67" s="30" cm="1">
        <f t="array" ref="Q67">IF($D67="","",_xlfn.SWITCH($J67,"Equal allocation",ROUND(($G67+$G67*$H67)/12,2),"Weighted Allocation",ROUND(($G67+$G67*$H67)*_xll.ACCOUNTTURNOVER(Connection,$E$10,,$D67,,$E$4,Q$2,Q$2)/IF($G67=0,12,$G67),2),"Manual Allocation",AC67))</f>
        <v>15991.67</v>
      </c>
      <c r="R67" s="30" cm="1">
        <f t="array" ref="R67">IF($D67="","",_xlfn.SWITCH($J67,"Equal allocation",ROUND(($G67+$G67*$H67)/12,2),"Weighted Allocation",ROUND(($G67+$G67*$H67)*_xll.ACCOUNTTURNOVER(Connection,$E$10,,$D67,,$E$4,R$2,R$2)/IF($G67=0,12,$G67),2),"Manual Allocation",AD67))</f>
        <v>15991.67</v>
      </c>
      <c r="S67" s="30" cm="1">
        <f t="array" ref="S67">IF($D67="","",_xlfn.SWITCH($J67,"Equal allocation",ROUND(($G67+$G67*$H67)/12,2),"Weighted Allocation",ROUND(($G67+$G67*$H67)*_xll.ACCOUNTTURNOVER(Connection,$E$10,,$D67,,$E$4,S$2,S$2)/IF($G67=0,12,$G67),2),"Manual Allocation",AE67))</f>
        <v>15991.67</v>
      </c>
      <c r="T67" s="30" cm="1">
        <f t="array" ref="T67">IF($D67="","",_xlfn.SWITCH($J67,"Equal allocation",ROUND(($G67+$G67*$H67)/12,2),"Weighted Allocation",ROUND(($G67+$G67*$H67)*_xll.ACCOUNTTURNOVER(Connection,$E$10,,$D67,,$E$4,T$2,T$2)/IF($G67=0,12,$G67),2),"Manual Allocation",AF67))</f>
        <v>15991.67</v>
      </c>
      <c r="U67" s="30" cm="1">
        <f t="array" ref="U67">IF($D67="","",_xlfn.SWITCH($J67,"Equal allocation",ROUND(($G67+$G67*$H67)/12,2),"Weighted Allocation",ROUND(($G67+$G67*$H67)*_xll.ACCOUNTTURNOVER(Connection,$E$10,,$D67,,$E$4,U$2,U$2)/IF($G67=0,12,$G67),2),"Manual Allocation",AG67))</f>
        <v>15991.67</v>
      </c>
      <c r="V67" s="30" cm="1">
        <f t="array" ref="V67">IF($D67="","",_xlfn.SWITCH($J67,"Equal allocation",ROUND(($G67+$G67*$H67)/12,2),"Weighted Allocation",ROUND(($G67+$G67*$H67)*_xll.ACCOUNTTURNOVER(Connection,$E$10,,$D67,,$E$4,V$2,V$2)/IF($G67=0,12,$G67),2),"Manual Allocation",AH67))</f>
        <v>15991.67</v>
      </c>
      <c r="W67" s="30" cm="1">
        <f t="array" ref="W67">IF($D67="","",_xlfn.SWITCH($J67,"Equal allocation",ROUND(($G67+$G67*$H67)/12,2),"Weighted Allocation",ROUND(($G67+$G67*$H67)*_xll.ACCOUNTTURNOVER(Connection,$E$10,,$D67,,$E$4,W$2,W$2)/IF($G67=0,12,$G67),2),"Manual Allocation",AI67))</f>
        <v>15991.67</v>
      </c>
      <c r="X67" s="30" cm="1">
        <f t="array" ref="X67">IF($D67="","",_xlfn.SWITCH($J67,"Equal allocation",ROUND(($G67+$G67*$H67)/12,2),"Weighted Allocation",ROUND(($G67+$G67*$H67)*_xll.ACCOUNTTURNOVER(Connection,$E$10,,$D67,,$E$4,X$2,X$2)/IF($G67=0,12,$G67),2),"Manual Allocation",AJ67))</f>
        <v>15991.67</v>
      </c>
      <c r="Y67" s="58"/>
      <c r="Z67" s="58"/>
      <c r="AA67" s="58"/>
      <c r="AB67" s="58"/>
      <c r="AC67" s="58"/>
      <c r="AD67" s="58"/>
      <c r="AE67" s="58"/>
      <c r="AF67" s="58"/>
      <c r="AG67" s="58"/>
      <c r="AH67" s="58"/>
      <c r="AI67" s="58"/>
      <c r="AJ67" s="58"/>
    </row>
    <row r="68" spans="1:36" s="25" customFormat="1" x14ac:dyDescent="0.45">
      <c r="A68" s="19"/>
      <c r="B68" s="19"/>
      <c r="C68" s="19"/>
      <c r="D68" s="15" t="str">
        <v>62950</v>
      </c>
      <c r="E68" s="15" t="str">
        <v>000000</v>
      </c>
      <c r="F68" s="15" t="str">
        <v>Repairs</v>
      </c>
      <c r="G68" s="16">
        <v>0</v>
      </c>
      <c r="H68" s="37"/>
      <c r="I68" s="17" t="str" cm="1">
        <f t="array" ref="I68">IF($D68="","",_xll.WRITEBACKBUDGET(Connection,$E$4,$E$10,$H$9,FALSE,$D68,$E68,$M68:$X68))</f>
        <v>Pending</v>
      </c>
      <c r="J68" s="17" t="str">
        <f t="shared" si="0"/>
        <v>Equal allocation</v>
      </c>
      <c r="K68" s="16">
        <f t="shared" si="1"/>
        <v>0</v>
      </c>
      <c r="L68" s="16">
        <f t="shared" si="2"/>
        <v>0</v>
      </c>
      <c r="M68" s="30" cm="1">
        <f t="array" ref="M68">IF($D68="","",_xlfn.SWITCH($J68,"Equal allocation",ROUND(($G68+$G68*$H68)/12,2),"Weighted Allocation",ROUND(($G68+$G68*$H68)*_xll.ACCOUNTTURNOVER(Connection,$E$10,,$D68,,$E$4,M$2,M$2)/IF($G68=0,12,$G68),2),"Manual Allocation",Y68))</f>
        <v>0</v>
      </c>
      <c r="N68" s="30" cm="1">
        <f t="array" ref="N68">IF($D68="","",_xlfn.SWITCH($J68,"Equal allocation",ROUND(($G68+$G68*$H68)/12,2),"Weighted Allocation",ROUND(($G68+$G68*$H68)*_xll.ACCOUNTTURNOVER(Connection,$E$10,,$D68,,$E$4,N$2,N$2)/IF($G68=0,12,$G68),2),"Manual Allocation",Z68))</f>
        <v>0</v>
      </c>
      <c r="O68" s="30" cm="1">
        <f t="array" ref="O68">IF($D68="","",_xlfn.SWITCH($J68,"Equal allocation",ROUND(($G68+$G68*$H68)/12,2),"Weighted Allocation",ROUND(($G68+$G68*$H68)*_xll.ACCOUNTTURNOVER(Connection,$E$10,,$D68,,$E$4,O$2,O$2)/IF($G68=0,12,$G68),2),"Manual Allocation",AA68))</f>
        <v>0</v>
      </c>
      <c r="P68" s="30" cm="1">
        <f t="array" ref="P68">IF($D68="","",_xlfn.SWITCH($J68,"Equal allocation",ROUND(($G68+$G68*$H68)/12,2),"Weighted Allocation",ROUND(($G68+$G68*$H68)*_xll.ACCOUNTTURNOVER(Connection,$E$10,,$D68,,$E$4,P$2,P$2)/IF($G68=0,12,$G68),2),"Manual Allocation",AB68))</f>
        <v>0</v>
      </c>
      <c r="Q68" s="30" cm="1">
        <f t="array" ref="Q68">IF($D68="","",_xlfn.SWITCH($J68,"Equal allocation",ROUND(($G68+$G68*$H68)/12,2),"Weighted Allocation",ROUND(($G68+$G68*$H68)*_xll.ACCOUNTTURNOVER(Connection,$E$10,,$D68,,$E$4,Q$2,Q$2)/IF($G68=0,12,$G68),2),"Manual Allocation",AC68))</f>
        <v>0</v>
      </c>
      <c r="R68" s="30" cm="1">
        <f t="array" ref="R68">IF($D68="","",_xlfn.SWITCH($J68,"Equal allocation",ROUND(($G68+$G68*$H68)/12,2),"Weighted Allocation",ROUND(($G68+$G68*$H68)*_xll.ACCOUNTTURNOVER(Connection,$E$10,,$D68,,$E$4,R$2,R$2)/IF($G68=0,12,$G68),2),"Manual Allocation",AD68))</f>
        <v>0</v>
      </c>
      <c r="S68" s="30" cm="1">
        <f t="array" ref="S68">IF($D68="","",_xlfn.SWITCH($J68,"Equal allocation",ROUND(($G68+$G68*$H68)/12,2),"Weighted Allocation",ROUND(($G68+$G68*$H68)*_xll.ACCOUNTTURNOVER(Connection,$E$10,,$D68,,$E$4,S$2,S$2)/IF($G68=0,12,$G68),2),"Manual Allocation",AE68))</f>
        <v>0</v>
      </c>
      <c r="T68" s="30" cm="1">
        <f t="array" ref="T68">IF($D68="","",_xlfn.SWITCH($J68,"Equal allocation",ROUND(($G68+$G68*$H68)/12,2),"Weighted Allocation",ROUND(($G68+$G68*$H68)*_xll.ACCOUNTTURNOVER(Connection,$E$10,,$D68,,$E$4,T$2,T$2)/IF($G68=0,12,$G68),2),"Manual Allocation",AF68))</f>
        <v>0</v>
      </c>
      <c r="U68" s="30" cm="1">
        <f t="array" ref="U68">IF($D68="","",_xlfn.SWITCH($J68,"Equal allocation",ROUND(($G68+$G68*$H68)/12,2),"Weighted Allocation",ROUND(($G68+$G68*$H68)*_xll.ACCOUNTTURNOVER(Connection,$E$10,,$D68,,$E$4,U$2,U$2)/IF($G68=0,12,$G68),2),"Manual Allocation",AG68))</f>
        <v>0</v>
      </c>
      <c r="V68" s="30" cm="1">
        <f t="array" ref="V68">IF($D68="","",_xlfn.SWITCH($J68,"Equal allocation",ROUND(($G68+$G68*$H68)/12,2),"Weighted Allocation",ROUND(($G68+$G68*$H68)*_xll.ACCOUNTTURNOVER(Connection,$E$10,,$D68,,$E$4,V$2,V$2)/IF($G68=0,12,$G68),2),"Manual Allocation",AH68))</f>
        <v>0</v>
      </c>
      <c r="W68" s="30" cm="1">
        <f t="array" ref="W68">IF($D68="","",_xlfn.SWITCH($J68,"Equal allocation",ROUND(($G68+$G68*$H68)/12,2),"Weighted Allocation",ROUND(($G68+$G68*$H68)*_xll.ACCOUNTTURNOVER(Connection,$E$10,,$D68,,$E$4,W$2,W$2)/IF($G68=0,12,$G68),2),"Manual Allocation",AI68))</f>
        <v>0</v>
      </c>
      <c r="X68" s="30" cm="1">
        <f t="array" ref="X68">IF($D68="","",_xlfn.SWITCH($J68,"Equal allocation",ROUND(($G68+$G68*$H68)/12,2),"Weighted Allocation",ROUND(($G68+$G68*$H68)*_xll.ACCOUNTTURNOVER(Connection,$E$10,,$D68,,$E$4,X$2,X$2)/IF($G68=0,12,$G68),2),"Manual Allocation",AJ68))</f>
        <v>0</v>
      </c>
      <c r="Y68" s="58"/>
      <c r="Z68" s="58"/>
      <c r="AA68" s="58"/>
      <c r="AB68" s="58"/>
      <c r="AC68" s="58"/>
      <c r="AD68" s="58"/>
      <c r="AE68" s="58"/>
      <c r="AF68" s="58"/>
      <c r="AG68" s="58"/>
      <c r="AH68" s="58"/>
      <c r="AI68" s="58"/>
      <c r="AJ68" s="58"/>
    </row>
    <row r="69" spans="1:36" s="25" customFormat="1" x14ac:dyDescent="0.45">
      <c r="A69" s="19"/>
      <c r="B69" s="19"/>
      <c r="C69" s="19"/>
      <c r="D69" s="15" t="str">
        <v>63000</v>
      </c>
      <c r="E69" s="15" t="str">
        <v>000000</v>
      </c>
      <c r="F69" s="15" t="str">
        <v>Supplies</v>
      </c>
      <c r="G69" s="16">
        <v>37225.22</v>
      </c>
      <c r="H69" s="37"/>
      <c r="I69" s="17" t="str" cm="1">
        <f t="array" ref="I69">IF($D69="","",_xll.WRITEBACKBUDGET(Connection,$E$4,$E$10,$H$9,FALSE,$D69,$E69,$M69:$X69))</f>
        <v>Pending</v>
      </c>
      <c r="J69" s="17" t="str">
        <f t="shared" si="0"/>
        <v>Equal allocation</v>
      </c>
      <c r="K69" s="16">
        <f t="shared" si="1"/>
        <v>37225.19999999999</v>
      </c>
      <c r="L69" s="16">
        <f t="shared" si="2"/>
        <v>37225.19999999999</v>
      </c>
      <c r="M69" s="30" cm="1">
        <f t="array" ref="M69">IF($D69="","",_xlfn.SWITCH($J69,"Equal allocation",ROUND(($G69+$G69*$H69)/12,2),"Weighted Allocation",ROUND(($G69+$G69*$H69)*_xll.ACCOUNTTURNOVER(Connection,$E$10,,$D69,,$E$4,M$2,M$2)/IF($G69=0,12,$G69),2),"Manual Allocation",Y69))</f>
        <v>3102.1</v>
      </c>
      <c r="N69" s="30" cm="1">
        <f t="array" ref="N69">IF($D69="","",_xlfn.SWITCH($J69,"Equal allocation",ROUND(($G69+$G69*$H69)/12,2),"Weighted Allocation",ROUND(($G69+$G69*$H69)*_xll.ACCOUNTTURNOVER(Connection,$E$10,,$D69,,$E$4,N$2,N$2)/IF($G69=0,12,$G69),2),"Manual Allocation",Z69))</f>
        <v>3102.1</v>
      </c>
      <c r="O69" s="30" cm="1">
        <f t="array" ref="O69">IF($D69="","",_xlfn.SWITCH($J69,"Equal allocation",ROUND(($G69+$G69*$H69)/12,2),"Weighted Allocation",ROUND(($G69+$G69*$H69)*_xll.ACCOUNTTURNOVER(Connection,$E$10,,$D69,,$E$4,O$2,O$2)/IF($G69=0,12,$G69),2),"Manual Allocation",AA69))</f>
        <v>3102.1</v>
      </c>
      <c r="P69" s="30" cm="1">
        <f t="array" ref="P69">IF($D69="","",_xlfn.SWITCH($J69,"Equal allocation",ROUND(($G69+$G69*$H69)/12,2),"Weighted Allocation",ROUND(($G69+$G69*$H69)*_xll.ACCOUNTTURNOVER(Connection,$E$10,,$D69,,$E$4,P$2,P$2)/IF($G69=0,12,$G69),2),"Manual Allocation",AB69))</f>
        <v>3102.1</v>
      </c>
      <c r="Q69" s="30" cm="1">
        <f t="array" ref="Q69">IF($D69="","",_xlfn.SWITCH($J69,"Equal allocation",ROUND(($G69+$G69*$H69)/12,2),"Weighted Allocation",ROUND(($G69+$G69*$H69)*_xll.ACCOUNTTURNOVER(Connection,$E$10,,$D69,,$E$4,Q$2,Q$2)/IF($G69=0,12,$G69),2),"Manual Allocation",AC69))</f>
        <v>3102.1</v>
      </c>
      <c r="R69" s="30" cm="1">
        <f t="array" ref="R69">IF($D69="","",_xlfn.SWITCH($J69,"Equal allocation",ROUND(($G69+$G69*$H69)/12,2),"Weighted Allocation",ROUND(($G69+$G69*$H69)*_xll.ACCOUNTTURNOVER(Connection,$E$10,,$D69,,$E$4,R$2,R$2)/IF($G69=0,12,$G69),2),"Manual Allocation",AD69))</f>
        <v>3102.1</v>
      </c>
      <c r="S69" s="30" cm="1">
        <f t="array" ref="S69">IF($D69="","",_xlfn.SWITCH($J69,"Equal allocation",ROUND(($G69+$G69*$H69)/12,2),"Weighted Allocation",ROUND(($G69+$G69*$H69)*_xll.ACCOUNTTURNOVER(Connection,$E$10,,$D69,,$E$4,S$2,S$2)/IF($G69=0,12,$G69),2),"Manual Allocation",AE69))</f>
        <v>3102.1</v>
      </c>
      <c r="T69" s="30" cm="1">
        <f t="array" ref="T69">IF($D69="","",_xlfn.SWITCH($J69,"Equal allocation",ROUND(($G69+$G69*$H69)/12,2),"Weighted Allocation",ROUND(($G69+$G69*$H69)*_xll.ACCOUNTTURNOVER(Connection,$E$10,,$D69,,$E$4,T$2,T$2)/IF($G69=0,12,$G69),2),"Manual Allocation",AF69))</f>
        <v>3102.1</v>
      </c>
      <c r="U69" s="30" cm="1">
        <f t="array" ref="U69">IF($D69="","",_xlfn.SWITCH($J69,"Equal allocation",ROUND(($G69+$G69*$H69)/12,2),"Weighted Allocation",ROUND(($G69+$G69*$H69)*_xll.ACCOUNTTURNOVER(Connection,$E$10,,$D69,,$E$4,U$2,U$2)/IF($G69=0,12,$G69),2),"Manual Allocation",AG69))</f>
        <v>3102.1</v>
      </c>
      <c r="V69" s="30" cm="1">
        <f t="array" ref="V69">IF($D69="","",_xlfn.SWITCH($J69,"Equal allocation",ROUND(($G69+$G69*$H69)/12,2),"Weighted Allocation",ROUND(($G69+$G69*$H69)*_xll.ACCOUNTTURNOVER(Connection,$E$10,,$D69,,$E$4,V$2,V$2)/IF($G69=0,12,$G69),2),"Manual Allocation",AH69))</f>
        <v>3102.1</v>
      </c>
      <c r="W69" s="30" cm="1">
        <f t="array" ref="W69">IF($D69="","",_xlfn.SWITCH($J69,"Equal allocation",ROUND(($G69+$G69*$H69)/12,2),"Weighted Allocation",ROUND(($G69+$G69*$H69)*_xll.ACCOUNTTURNOVER(Connection,$E$10,,$D69,,$E$4,W$2,W$2)/IF($G69=0,12,$G69),2),"Manual Allocation",AI69))</f>
        <v>3102.1</v>
      </c>
      <c r="X69" s="30" cm="1">
        <f t="array" ref="X69">IF($D69="","",_xlfn.SWITCH($J69,"Equal allocation",ROUND(($G69+$G69*$H69)/12,2),"Weighted Allocation",ROUND(($G69+$G69*$H69)*_xll.ACCOUNTTURNOVER(Connection,$E$10,,$D69,,$E$4,X$2,X$2)/IF($G69=0,12,$G69),2),"Manual Allocation",AJ69))</f>
        <v>3102.1</v>
      </c>
      <c r="Y69" s="58"/>
      <c r="Z69" s="58"/>
      <c r="AA69" s="58"/>
      <c r="AB69" s="58"/>
      <c r="AC69" s="58"/>
      <c r="AD69" s="58"/>
      <c r="AE69" s="58"/>
      <c r="AF69" s="58"/>
      <c r="AG69" s="58"/>
      <c r="AH69" s="58"/>
      <c r="AI69" s="58"/>
      <c r="AJ69" s="58"/>
    </row>
    <row r="70" spans="1:36" s="25" customFormat="1" x14ac:dyDescent="0.45">
      <c r="A70" s="19"/>
      <c r="B70" s="19"/>
      <c r="C70" s="19"/>
      <c r="D70" s="15" t="str">
        <v>63100</v>
      </c>
      <c r="E70" s="15" t="str">
        <v>000000</v>
      </c>
      <c r="F70" s="15" t="str">
        <v>Telephone</v>
      </c>
      <c r="G70" s="16">
        <v>0</v>
      </c>
      <c r="H70" s="37"/>
      <c r="I70" s="17" t="str" cm="1">
        <f t="array" ref="I70">IF($D70="","",_xll.WRITEBACKBUDGET(Connection,$E$4,$E$10,$H$9,FALSE,$D70,$E70,$M70:$X70))</f>
        <v>Pending</v>
      </c>
      <c r="J70" s="17" t="str">
        <f t="shared" si="0"/>
        <v>Equal allocation</v>
      </c>
      <c r="K70" s="16">
        <f t="shared" si="1"/>
        <v>0</v>
      </c>
      <c r="L70" s="16">
        <f t="shared" si="2"/>
        <v>0</v>
      </c>
      <c r="M70" s="30" cm="1">
        <f t="array" ref="M70">IF($D70="","",_xlfn.SWITCH($J70,"Equal allocation",ROUND(($G70+$G70*$H70)/12,2),"Weighted Allocation",ROUND(($G70+$G70*$H70)*_xll.ACCOUNTTURNOVER(Connection,$E$10,,$D70,,$E$4,M$2,M$2)/IF($G70=0,12,$G70),2),"Manual Allocation",Y70))</f>
        <v>0</v>
      </c>
      <c r="N70" s="30" cm="1">
        <f t="array" ref="N70">IF($D70="","",_xlfn.SWITCH($J70,"Equal allocation",ROUND(($G70+$G70*$H70)/12,2),"Weighted Allocation",ROUND(($G70+$G70*$H70)*_xll.ACCOUNTTURNOVER(Connection,$E$10,,$D70,,$E$4,N$2,N$2)/IF($G70=0,12,$G70),2),"Manual Allocation",Z70))</f>
        <v>0</v>
      </c>
      <c r="O70" s="30" cm="1">
        <f t="array" ref="O70">IF($D70="","",_xlfn.SWITCH($J70,"Equal allocation",ROUND(($G70+$G70*$H70)/12,2),"Weighted Allocation",ROUND(($G70+$G70*$H70)*_xll.ACCOUNTTURNOVER(Connection,$E$10,,$D70,,$E$4,O$2,O$2)/IF($G70=0,12,$G70),2),"Manual Allocation",AA70))</f>
        <v>0</v>
      </c>
      <c r="P70" s="30" cm="1">
        <f t="array" ref="P70">IF($D70="","",_xlfn.SWITCH($J70,"Equal allocation",ROUND(($G70+$G70*$H70)/12,2),"Weighted Allocation",ROUND(($G70+$G70*$H70)*_xll.ACCOUNTTURNOVER(Connection,$E$10,,$D70,,$E$4,P$2,P$2)/IF($G70=0,12,$G70),2),"Manual Allocation",AB70))</f>
        <v>0</v>
      </c>
      <c r="Q70" s="30" cm="1">
        <f t="array" ref="Q70">IF($D70="","",_xlfn.SWITCH($J70,"Equal allocation",ROUND(($G70+$G70*$H70)/12,2),"Weighted Allocation",ROUND(($G70+$G70*$H70)*_xll.ACCOUNTTURNOVER(Connection,$E$10,,$D70,,$E$4,Q$2,Q$2)/IF($G70=0,12,$G70),2),"Manual Allocation",AC70))</f>
        <v>0</v>
      </c>
      <c r="R70" s="30" cm="1">
        <f t="array" ref="R70">IF($D70="","",_xlfn.SWITCH($J70,"Equal allocation",ROUND(($G70+$G70*$H70)/12,2),"Weighted Allocation",ROUND(($G70+$G70*$H70)*_xll.ACCOUNTTURNOVER(Connection,$E$10,,$D70,,$E$4,R$2,R$2)/IF($G70=0,12,$G70),2),"Manual Allocation",AD70))</f>
        <v>0</v>
      </c>
      <c r="S70" s="30" cm="1">
        <f t="array" ref="S70">IF($D70="","",_xlfn.SWITCH($J70,"Equal allocation",ROUND(($G70+$G70*$H70)/12,2),"Weighted Allocation",ROUND(($G70+$G70*$H70)*_xll.ACCOUNTTURNOVER(Connection,$E$10,,$D70,,$E$4,S$2,S$2)/IF($G70=0,12,$G70),2),"Manual Allocation",AE70))</f>
        <v>0</v>
      </c>
      <c r="T70" s="30" cm="1">
        <f t="array" ref="T70">IF($D70="","",_xlfn.SWITCH($J70,"Equal allocation",ROUND(($G70+$G70*$H70)/12,2),"Weighted Allocation",ROUND(($G70+$G70*$H70)*_xll.ACCOUNTTURNOVER(Connection,$E$10,,$D70,,$E$4,T$2,T$2)/IF($G70=0,12,$G70),2),"Manual Allocation",AF70))</f>
        <v>0</v>
      </c>
      <c r="U70" s="30" cm="1">
        <f t="array" ref="U70">IF($D70="","",_xlfn.SWITCH($J70,"Equal allocation",ROUND(($G70+$G70*$H70)/12,2),"Weighted Allocation",ROUND(($G70+$G70*$H70)*_xll.ACCOUNTTURNOVER(Connection,$E$10,,$D70,,$E$4,U$2,U$2)/IF($G70=0,12,$G70),2),"Manual Allocation",AG70))</f>
        <v>0</v>
      </c>
      <c r="V70" s="30" cm="1">
        <f t="array" ref="V70">IF($D70="","",_xlfn.SWITCH($J70,"Equal allocation",ROUND(($G70+$G70*$H70)/12,2),"Weighted Allocation",ROUND(($G70+$G70*$H70)*_xll.ACCOUNTTURNOVER(Connection,$E$10,,$D70,,$E$4,V$2,V$2)/IF($G70=0,12,$G70),2),"Manual Allocation",AH70))</f>
        <v>0</v>
      </c>
      <c r="W70" s="30" cm="1">
        <f t="array" ref="W70">IF($D70="","",_xlfn.SWITCH($J70,"Equal allocation",ROUND(($G70+$G70*$H70)/12,2),"Weighted Allocation",ROUND(($G70+$G70*$H70)*_xll.ACCOUNTTURNOVER(Connection,$E$10,,$D70,,$E$4,W$2,W$2)/IF($G70=0,12,$G70),2),"Manual Allocation",AI70))</f>
        <v>0</v>
      </c>
      <c r="X70" s="30" cm="1">
        <f t="array" ref="X70">IF($D70="","",_xlfn.SWITCH($J70,"Equal allocation",ROUND(($G70+$G70*$H70)/12,2),"Weighted Allocation",ROUND(($G70+$G70*$H70)*_xll.ACCOUNTTURNOVER(Connection,$E$10,,$D70,,$E$4,X$2,X$2)/IF($G70=0,12,$G70),2),"Manual Allocation",AJ70))</f>
        <v>0</v>
      </c>
      <c r="Y70" s="58"/>
      <c r="Z70" s="58"/>
      <c r="AA70" s="58"/>
      <c r="AB70" s="58"/>
      <c r="AC70" s="58"/>
      <c r="AD70" s="58"/>
      <c r="AE70" s="58"/>
      <c r="AF70" s="58"/>
      <c r="AG70" s="58"/>
      <c r="AH70" s="58"/>
      <c r="AI70" s="58"/>
      <c r="AJ70" s="58"/>
    </row>
    <row r="71" spans="1:36" s="25" customFormat="1" x14ac:dyDescent="0.45">
      <c r="A71" s="19"/>
      <c r="B71" s="19"/>
      <c r="C71" s="19"/>
      <c r="D71" s="15" t="str">
        <v>63200</v>
      </c>
      <c r="E71" s="15" t="str">
        <v>000000</v>
      </c>
      <c r="F71" s="15" t="str">
        <v>Travel</v>
      </c>
      <c r="G71" s="16">
        <v>150</v>
      </c>
      <c r="H71" s="37"/>
      <c r="I71" s="17" t="str" cm="1">
        <f t="array" ref="I71">IF($D71="","",_xll.WRITEBACKBUDGET(Connection,$E$4,$E$10,$H$9,FALSE,$D71,$E71,$M71:$X71))</f>
        <v>Pending</v>
      </c>
      <c r="J71" s="17" t="str">
        <f t="shared" si="0"/>
        <v>Equal allocation</v>
      </c>
      <c r="K71" s="16">
        <f t="shared" si="1"/>
        <v>150</v>
      </c>
      <c r="L71" s="16">
        <f t="shared" si="2"/>
        <v>150</v>
      </c>
      <c r="M71" s="30" cm="1">
        <f t="array" ref="M71">IF($D71="","",_xlfn.SWITCH($J71,"Equal allocation",ROUND(($G71+$G71*$H71)/12,2),"Weighted Allocation",ROUND(($G71+$G71*$H71)*_xll.ACCOUNTTURNOVER(Connection,$E$10,,$D71,,$E$4,M$2,M$2)/IF($G71=0,12,$G71),2),"Manual Allocation",Y71))</f>
        <v>12.5</v>
      </c>
      <c r="N71" s="30" cm="1">
        <f t="array" ref="N71">IF($D71="","",_xlfn.SWITCH($J71,"Equal allocation",ROUND(($G71+$G71*$H71)/12,2),"Weighted Allocation",ROUND(($G71+$G71*$H71)*_xll.ACCOUNTTURNOVER(Connection,$E$10,,$D71,,$E$4,N$2,N$2)/IF($G71=0,12,$G71),2),"Manual Allocation",Z71))</f>
        <v>12.5</v>
      </c>
      <c r="O71" s="30" cm="1">
        <f t="array" ref="O71">IF($D71="","",_xlfn.SWITCH($J71,"Equal allocation",ROUND(($G71+$G71*$H71)/12,2),"Weighted Allocation",ROUND(($G71+$G71*$H71)*_xll.ACCOUNTTURNOVER(Connection,$E$10,,$D71,,$E$4,O$2,O$2)/IF($G71=0,12,$G71),2),"Manual Allocation",AA71))</f>
        <v>12.5</v>
      </c>
      <c r="P71" s="30" cm="1">
        <f t="array" ref="P71">IF($D71="","",_xlfn.SWITCH($J71,"Equal allocation",ROUND(($G71+$G71*$H71)/12,2),"Weighted Allocation",ROUND(($G71+$G71*$H71)*_xll.ACCOUNTTURNOVER(Connection,$E$10,,$D71,,$E$4,P$2,P$2)/IF($G71=0,12,$G71),2),"Manual Allocation",AB71))</f>
        <v>12.5</v>
      </c>
      <c r="Q71" s="30" cm="1">
        <f t="array" ref="Q71">IF($D71="","",_xlfn.SWITCH($J71,"Equal allocation",ROUND(($G71+$G71*$H71)/12,2),"Weighted Allocation",ROUND(($G71+$G71*$H71)*_xll.ACCOUNTTURNOVER(Connection,$E$10,,$D71,,$E$4,Q$2,Q$2)/IF($G71=0,12,$G71),2),"Manual Allocation",AC71))</f>
        <v>12.5</v>
      </c>
      <c r="R71" s="30" cm="1">
        <f t="array" ref="R71">IF($D71="","",_xlfn.SWITCH($J71,"Equal allocation",ROUND(($G71+$G71*$H71)/12,2),"Weighted Allocation",ROUND(($G71+$G71*$H71)*_xll.ACCOUNTTURNOVER(Connection,$E$10,,$D71,,$E$4,R$2,R$2)/IF($G71=0,12,$G71),2),"Manual Allocation",AD71))</f>
        <v>12.5</v>
      </c>
      <c r="S71" s="30" cm="1">
        <f t="array" ref="S71">IF($D71="","",_xlfn.SWITCH($J71,"Equal allocation",ROUND(($G71+$G71*$H71)/12,2),"Weighted Allocation",ROUND(($G71+$G71*$H71)*_xll.ACCOUNTTURNOVER(Connection,$E$10,,$D71,,$E$4,S$2,S$2)/IF($G71=0,12,$G71),2),"Manual Allocation",AE71))</f>
        <v>12.5</v>
      </c>
      <c r="T71" s="30" cm="1">
        <f t="array" ref="T71">IF($D71="","",_xlfn.SWITCH($J71,"Equal allocation",ROUND(($G71+$G71*$H71)/12,2),"Weighted Allocation",ROUND(($G71+$G71*$H71)*_xll.ACCOUNTTURNOVER(Connection,$E$10,,$D71,,$E$4,T$2,T$2)/IF($G71=0,12,$G71),2),"Manual Allocation",AF71))</f>
        <v>12.5</v>
      </c>
      <c r="U71" s="30" cm="1">
        <f t="array" ref="U71">IF($D71="","",_xlfn.SWITCH($J71,"Equal allocation",ROUND(($G71+$G71*$H71)/12,2),"Weighted Allocation",ROUND(($G71+$G71*$H71)*_xll.ACCOUNTTURNOVER(Connection,$E$10,,$D71,,$E$4,U$2,U$2)/IF($G71=0,12,$G71),2),"Manual Allocation",AG71))</f>
        <v>12.5</v>
      </c>
      <c r="V71" s="30" cm="1">
        <f t="array" ref="V71">IF($D71="","",_xlfn.SWITCH($J71,"Equal allocation",ROUND(($G71+$G71*$H71)/12,2),"Weighted Allocation",ROUND(($G71+$G71*$H71)*_xll.ACCOUNTTURNOVER(Connection,$E$10,,$D71,,$E$4,V$2,V$2)/IF($G71=0,12,$G71),2),"Manual Allocation",AH71))</f>
        <v>12.5</v>
      </c>
      <c r="W71" s="30" cm="1">
        <f t="array" ref="W71">IF($D71="","",_xlfn.SWITCH($J71,"Equal allocation",ROUND(($G71+$G71*$H71)/12,2),"Weighted Allocation",ROUND(($G71+$G71*$H71)*_xll.ACCOUNTTURNOVER(Connection,$E$10,,$D71,,$E$4,W$2,W$2)/IF($G71=0,12,$G71),2),"Manual Allocation",AI71))</f>
        <v>12.5</v>
      </c>
      <c r="X71" s="30" cm="1">
        <f t="array" ref="X71">IF($D71="","",_xlfn.SWITCH($J71,"Equal allocation",ROUND(($G71+$G71*$H71)/12,2),"Weighted Allocation",ROUND(($G71+$G71*$H71)*_xll.ACCOUNTTURNOVER(Connection,$E$10,,$D71,,$E$4,X$2,X$2)/IF($G71=0,12,$G71),2),"Manual Allocation",AJ71))</f>
        <v>12.5</v>
      </c>
      <c r="Y71" s="58"/>
      <c r="Z71" s="58"/>
      <c r="AA71" s="58"/>
      <c r="AB71" s="58"/>
      <c r="AC71" s="58"/>
      <c r="AD71" s="58"/>
      <c r="AE71" s="58"/>
      <c r="AF71" s="58"/>
      <c r="AG71" s="58"/>
      <c r="AH71" s="58"/>
      <c r="AI71" s="58"/>
      <c r="AJ71" s="58"/>
    </row>
    <row r="72" spans="1:36" s="25" customFormat="1" x14ac:dyDescent="0.45">
      <c r="A72" s="19"/>
      <c r="B72" s="19"/>
      <c r="C72" s="19"/>
      <c r="D72" s="15" t="str">
        <v>63300</v>
      </c>
      <c r="E72" s="15" t="str">
        <v>000000</v>
      </c>
      <c r="F72" s="15" t="str">
        <v>Utilities</v>
      </c>
      <c r="G72" s="16">
        <v>95480.33</v>
      </c>
      <c r="H72" s="37"/>
      <c r="I72" s="17" t="str" cm="1">
        <f t="array" ref="I72">IF($D72="","",_xll.WRITEBACKBUDGET(Connection,$E$4,$E$10,$H$9,FALSE,$D72,$E72,$M72:$X72))</f>
        <v>Pending</v>
      </c>
      <c r="J72" s="17" t="str">
        <f t="shared" si="0"/>
        <v>Equal allocation</v>
      </c>
      <c r="K72" s="16">
        <f t="shared" si="1"/>
        <v>95480.280000000013</v>
      </c>
      <c r="L72" s="16">
        <f t="shared" si="2"/>
        <v>95480.280000000013</v>
      </c>
      <c r="M72" s="30" cm="1">
        <f t="array" ref="M72">IF($D72="","",_xlfn.SWITCH($J72,"Equal allocation",ROUND(($G72+$G72*$H72)/12,2),"Weighted Allocation",ROUND(($G72+$G72*$H72)*_xll.ACCOUNTTURNOVER(Connection,$E$10,,$D72,,$E$4,M$2,M$2)/IF($G72=0,12,$G72),2),"Manual Allocation",Y72))</f>
        <v>7956.69</v>
      </c>
      <c r="N72" s="30" cm="1">
        <f t="array" ref="N72">IF($D72="","",_xlfn.SWITCH($J72,"Equal allocation",ROUND(($G72+$G72*$H72)/12,2),"Weighted Allocation",ROUND(($G72+$G72*$H72)*_xll.ACCOUNTTURNOVER(Connection,$E$10,,$D72,,$E$4,N$2,N$2)/IF($G72=0,12,$G72),2),"Manual Allocation",Z72))</f>
        <v>7956.69</v>
      </c>
      <c r="O72" s="30" cm="1">
        <f t="array" ref="O72">IF($D72="","",_xlfn.SWITCH($J72,"Equal allocation",ROUND(($G72+$G72*$H72)/12,2),"Weighted Allocation",ROUND(($G72+$G72*$H72)*_xll.ACCOUNTTURNOVER(Connection,$E$10,,$D72,,$E$4,O$2,O$2)/IF($G72=0,12,$G72),2),"Manual Allocation",AA72))</f>
        <v>7956.69</v>
      </c>
      <c r="P72" s="30" cm="1">
        <f t="array" ref="P72">IF($D72="","",_xlfn.SWITCH($J72,"Equal allocation",ROUND(($G72+$G72*$H72)/12,2),"Weighted Allocation",ROUND(($G72+$G72*$H72)*_xll.ACCOUNTTURNOVER(Connection,$E$10,,$D72,,$E$4,P$2,P$2)/IF($G72=0,12,$G72),2),"Manual Allocation",AB72))</f>
        <v>7956.69</v>
      </c>
      <c r="Q72" s="30" cm="1">
        <f t="array" ref="Q72">IF($D72="","",_xlfn.SWITCH($J72,"Equal allocation",ROUND(($G72+$G72*$H72)/12,2),"Weighted Allocation",ROUND(($G72+$G72*$H72)*_xll.ACCOUNTTURNOVER(Connection,$E$10,,$D72,,$E$4,Q$2,Q$2)/IF($G72=0,12,$G72),2),"Manual Allocation",AC72))</f>
        <v>7956.69</v>
      </c>
      <c r="R72" s="30" cm="1">
        <f t="array" ref="R72">IF($D72="","",_xlfn.SWITCH($J72,"Equal allocation",ROUND(($G72+$G72*$H72)/12,2),"Weighted Allocation",ROUND(($G72+$G72*$H72)*_xll.ACCOUNTTURNOVER(Connection,$E$10,,$D72,,$E$4,R$2,R$2)/IF($G72=0,12,$G72),2),"Manual Allocation",AD72))</f>
        <v>7956.69</v>
      </c>
      <c r="S72" s="30" cm="1">
        <f t="array" ref="S72">IF($D72="","",_xlfn.SWITCH($J72,"Equal allocation",ROUND(($G72+$G72*$H72)/12,2),"Weighted Allocation",ROUND(($G72+$G72*$H72)*_xll.ACCOUNTTURNOVER(Connection,$E$10,,$D72,,$E$4,S$2,S$2)/IF($G72=0,12,$G72),2),"Manual Allocation",AE72))</f>
        <v>7956.69</v>
      </c>
      <c r="T72" s="30" cm="1">
        <f t="array" ref="T72">IF($D72="","",_xlfn.SWITCH($J72,"Equal allocation",ROUND(($G72+$G72*$H72)/12,2),"Weighted Allocation",ROUND(($G72+$G72*$H72)*_xll.ACCOUNTTURNOVER(Connection,$E$10,,$D72,,$E$4,T$2,T$2)/IF($G72=0,12,$G72),2),"Manual Allocation",AF72))</f>
        <v>7956.69</v>
      </c>
      <c r="U72" s="30" cm="1">
        <f t="array" ref="U72">IF($D72="","",_xlfn.SWITCH($J72,"Equal allocation",ROUND(($G72+$G72*$H72)/12,2),"Weighted Allocation",ROUND(($G72+$G72*$H72)*_xll.ACCOUNTTURNOVER(Connection,$E$10,,$D72,,$E$4,U$2,U$2)/IF($G72=0,12,$G72),2),"Manual Allocation",AG72))</f>
        <v>7956.69</v>
      </c>
      <c r="V72" s="30" cm="1">
        <f t="array" ref="V72">IF($D72="","",_xlfn.SWITCH($J72,"Equal allocation",ROUND(($G72+$G72*$H72)/12,2),"Weighted Allocation",ROUND(($G72+$G72*$H72)*_xll.ACCOUNTTURNOVER(Connection,$E$10,,$D72,,$E$4,V$2,V$2)/IF($G72=0,12,$G72),2),"Manual Allocation",AH72))</f>
        <v>7956.69</v>
      </c>
      <c r="W72" s="30" cm="1">
        <f t="array" ref="W72">IF($D72="","",_xlfn.SWITCH($J72,"Equal allocation",ROUND(($G72+$G72*$H72)/12,2),"Weighted Allocation",ROUND(($G72+$G72*$H72)*_xll.ACCOUNTTURNOVER(Connection,$E$10,,$D72,,$E$4,W$2,W$2)/IF($G72=0,12,$G72),2),"Manual Allocation",AI72))</f>
        <v>7956.69</v>
      </c>
      <c r="X72" s="30" cm="1">
        <f t="array" ref="X72">IF($D72="","",_xlfn.SWITCH($J72,"Equal allocation",ROUND(($G72+$G72*$H72)/12,2),"Weighted Allocation",ROUND(($G72+$G72*$H72)*_xll.ACCOUNTTURNOVER(Connection,$E$10,,$D72,,$E$4,X$2,X$2)/IF($G72=0,12,$G72),2),"Manual Allocation",AJ72))</f>
        <v>7956.69</v>
      </c>
      <c r="Y72" s="58"/>
      <c r="Z72" s="58"/>
      <c r="AA72" s="58"/>
      <c r="AB72" s="58"/>
      <c r="AC72" s="58"/>
      <c r="AD72" s="58"/>
      <c r="AE72" s="58"/>
      <c r="AF72" s="58"/>
      <c r="AG72" s="58"/>
      <c r="AH72" s="58"/>
      <c r="AI72" s="58"/>
      <c r="AJ72" s="58"/>
    </row>
    <row r="73" spans="1:36" s="25" customFormat="1" x14ac:dyDescent="0.45">
      <c r="A73" s="19"/>
      <c r="B73" s="19"/>
      <c r="C73" s="19"/>
      <c r="D73" s="15" t="str">
        <v>64000</v>
      </c>
      <c r="E73" s="15" t="str">
        <v>000000</v>
      </c>
      <c r="F73" s="15" t="str">
        <v>Depreciation Expense</v>
      </c>
      <c r="G73" s="16">
        <v>48299.88</v>
      </c>
      <c r="H73" s="37"/>
      <c r="I73" s="17" t="str" cm="1">
        <f t="array" ref="I73">IF($D73="","",_xll.WRITEBACKBUDGET(Connection,$E$4,$E$10,$H$9,FALSE,$D73,$E73,$M73:$X73))</f>
        <v>Pending</v>
      </c>
      <c r="J73" s="17" t="str">
        <f t="shared" si="0"/>
        <v>Equal allocation</v>
      </c>
      <c r="K73" s="16">
        <f t="shared" si="1"/>
        <v>48299.879999999983</v>
      </c>
      <c r="L73" s="16">
        <f t="shared" si="2"/>
        <v>48299.879999999983</v>
      </c>
      <c r="M73" s="30" cm="1">
        <f t="array" ref="M73">IF($D73="","",_xlfn.SWITCH($J73,"Equal allocation",ROUND(($G73+$G73*$H73)/12,2),"Weighted Allocation",ROUND(($G73+$G73*$H73)*_xll.ACCOUNTTURNOVER(Connection,$E$10,,$D73,,$E$4,M$2,M$2)/IF($G73=0,12,$G73),2),"Manual Allocation",Y73))</f>
        <v>4024.99</v>
      </c>
      <c r="N73" s="30" cm="1">
        <f t="array" ref="N73">IF($D73="","",_xlfn.SWITCH($J73,"Equal allocation",ROUND(($G73+$G73*$H73)/12,2),"Weighted Allocation",ROUND(($G73+$G73*$H73)*_xll.ACCOUNTTURNOVER(Connection,$E$10,,$D73,,$E$4,N$2,N$2)/IF($G73=0,12,$G73),2),"Manual Allocation",Z73))</f>
        <v>4024.99</v>
      </c>
      <c r="O73" s="30" cm="1">
        <f t="array" ref="O73">IF($D73="","",_xlfn.SWITCH($J73,"Equal allocation",ROUND(($G73+$G73*$H73)/12,2),"Weighted Allocation",ROUND(($G73+$G73*$H73)*_xll.ACCOUNTTURNOVER(Connection,$E$10,,$D73,,$E$4,O$2,O$2)/IF($G73=0,12,$G73),2),"Manual Allocation",AA73))</f>
        <v>4024.99</v>
      </c>
      <c r="P73" s="30" cm="1">
        <f t="array" ref="P73">IF($D73="","",_xlfn.SWITCH($J73,"Equal allocation",ROUND(($G73+$G73*$H73)/12,2),"Weighted Allocation",ROUND(($G73+$G73*$H73)*_xll.ACCOUNTTURNOVER(Connection,$E$10,,$D73,,$E$4,P$2,P$2)/IF($G73=0,12,$G73),2),"Manual Allocation",AB73))</f>
        <v>4024.99</v>
      </c>
      <c r="Q73" s="30" cm="1">
        <f t="array" ref="Q73">IF($D73="","",_xlfn.SWITCH($J73,"Equal allocation",ROUND(($G73+$G73*$H73)/12,2),"Weighted Allocation",ROUND(($G73+$G73*$H73)*_xll.ACCOUNTTURNOVER(Connection,$E$10,,$D73,,$E$4,Q$2,Q$2)/IF($G73=0,12,$G73),2),"Manual Allocation",AC73))</f>
        <v>4024.99</v>
      </c>
      <c r="R73" s="30" cm="1">
        <f t="array" ref="R73">IF($D73="","",_xlfn.SWITCH($J73,"Equal allocation",ROUND(($G73+$G73*$H73)/12,2),"Weighted Allocation",ROUND(($G73+$G73*$H73)*_xll.ACCOUNTTURNOVER(Connection,$E$10,,$D73,,$E$4,R$2,R$2)/IF($G73=0,12,$G73),2),"Manual Allocation",AD73))</f>
        <v>4024.99</v>
      </c>
      <c r="S73" s="30" cm="1">
        <f t="array" ref="S73">IF($D73="","",_xlfn.SWITCH($J73,"Equal allocation",ROUND(($G73+$G73*$H73)/12,2),"Weighted Allocation",ROUND(($G73+$G73*$H73)*_xll.ACCOUNTTURNOVER(Connection,$E$10,,$D73,,$E$4,S$2,S$2)/IF($G73=0,12,$G73),2),"Manual Allocation",AE73))</f>
        <v>4024.99</v>
      </c>
      <c r="T73" s="30" cm="1">
        <f t="array" ref="T73">IF($D73="","",_xlfn.SWITCH($J73,"Equal allocation",ROUND(($G73+$G73*$H73)/12,2),"Weighted Allocation",ROUND(($G73+$G73*$H73)*_xll.ACCOUNTTURNOVER(Connection,$E$10,,$D73,,$E$4,T$2,T$2)/IF($G73=0,12,$G73),2),"Manual Allocation",AF73))</f>
        <v>4024.99</v>
      </c>
      <c r="U73" s="30" cm="1">
        <f t="array" ref="U73">IF($D73="","",_xlfn.SWITCH($J73,"Equal allocation",ROUND(($G73+$G73*$H73)/12,2),"Weighted Allocation",ROUND(($G73+$G73*$H73)*_xll.ACCOUNTTURNOVER(Connection,$E$10,,$D73,,$E$4,U$2,U$2)/IF($G73=0,12,$G73),2),"Manual Allocation",AG73))</f>
        <v>4024.99</v>
      </c>
      <c r="V73" s="30" cm="1">
        <f t="array" ref="V73">IF($D73="","",_xlfn.SWITCH($J73,"Equal allocation",ROUND(($G73+$G73*$H73)/12,2),"Weighted Allocation",ROUND(($G73+$G73*$H73)*_xll.ACCOUNTTURNOVER(Connection,$E$10,,$D73,,$E$4,V$2,V$2)/IF($G73=0,12,$G73),2),"Manual Allocation",AH73))</f>
        <v>4024.99</v>
      </c>
      <c r="W73" s="30" cm="1">
        <f t="array" ref="W73">IF($D73="","",_xlfn.SWITCH($J73,"Equal allocation",ROUND(($G73+$G73*$H73)/12,2),"Weighted Allocation",ROUND(($G73+$G73*$H73)*_xll.ACCOUNTTURNOVER(Connection,$E$10,,$D73,,$E$4,W$2,W$2)/IF($G73=0,12,$G73),2),"Manual Allocation",AI73))</f>
        <v>4024.99</v>
      </c>
      <c r="X73" s="30" cm="1">
        <f t="array" ref="X73">IF($D73="","",_xlfn.SWITCH($J73,"Equal allocation",ROUND(($G73+$G73*$H73)/12,2),"Weighted Allocation",ROUND(($G73+$G73*$H73)*_xll.ACCOUNTTURNOVER(Connection,$E$10,,$D73,,$E$4,X$2,X$2)/IF($G73=0,12,$G73),2),"Manual Allocation",AJ73))</f>
        <v>4024.99</v>
      </c>
      <c r="Y73" s="58"/>
      <c r="Z73" s="58"/>
      <c r="AA73" s="58"/>
      <c r="AB73" s="58"/>
      <c r="AC73" s="58"/>
      <c r="AD73" s="58"/>
      <c r="AE73" s="58"/>
      <c r="AF73" s="58"/>
      <c r="AG73" s="58"/>
      <c r="AH73" s="58"/>
      <c r="AI73" s="58"/>
      <c r="AJ73" s="58"/>
    </row>
    <row r="74" spans="1:36" s="25" customFormat="1" x14ac:dyDescent="0.45">
      <c r="A74" s="19"/>
      <c r="B74" s="19"/>
      <c r="C74" s="19"/>
      <c r="D74" s="15" t="str">
        <v>65000</v>
      </c>
      <c r="E74" s="15" t="str">
        <v>000000</v>
      </c>
      <c r="F74" s="15" t="str">
        <v>Wages:Employee Benefits</v>
      </c>
      <c r="G74" s="16">
        <v>1365000</v>
      </c>
      <c r="H74" s="37"/>
      <c r="I74" s="17" t="str" cm="1">
        <f t="array" ref="I74">IF($D74="","",_xll.WRITEBACKBUDGET(Connection,$E$4,$E$10,$H$9,FALSE,$D74,$E74,$M74:$X74))</f>
        <v>Pending</v>
      </c>
      <c r="J74" s="17" t="str">
        <f t="shared" si="0"/>
        <v>Equal allocation</v>
      </c>
      <c r="K74" s="16">
        <f t="shared" si="1"/>
        <v>1365000</v>
      </c>
      <c r="L74" s="16">
        <f t="shared" si="2"/>
        <v>1365000</v>
      </c>
      <c r="M74" s="30" cm="1">
        <f t="array" ref="M74">IF($D74="","",_xlfn.SWITCH($J74,"Equal allocation",ROUND(($G74+$G74*$H74)/12,2),"Weighted Allocation",ROUND(($G74+$G74*$H74)*_xll.ACCOUNTTURNOVER(Connection,$E$10,,$D74,,$E$4,M$2,M$2)/IF($G74=0,12,$G74),2),"Manual Allocation",Y74))</f>
        <v>113750</v>
      </c>
      <c r="N74" s="30" cm="1">
        <f t="array" ref="N74">IF($D74="","",_xlfn.SWITCH($J74,"Equal allocation",ROUND(($G74+$G74*$H74)/12,2),"Weighted Allocation",ROUND(($G74+$G74*$H74)*_xll.ACCOUNTTURNOVER(Connection,$E$10,,$D74,,$E$4,N$2,N$2)/IF($G74=0,12,$G74),2),"Manual Allocation",Z74))</f>
        <v>113750</v>
      </c>
      <c r="O74" s="30" cm="1">
        <f t="array" ref="O74">IF($D74="","",_xlfn.SWITCH($J74,"Equal allocation",ROUND(($G74+$G74*$H74)/12,2),"Weighted Allocation",ROUND(($G74+$G74*$H74)*_xll.ACCOUNTTURNOVER(Connection,$E$10,,$D74,,$E$4,O$2,O$2)/IF($G74=0,12,$G74),2),"Manual Allocation",AA74))</f>
        <v>113750</v>
      </c>
      <c r="P74" s="30" cm="1">
        <f t="array" ref="P74">IF($D74="","",_xlfn.SWITCH($J74,"Equal allocation",ROUND(($G74+$G74*$H74)/12,2),"Weighted Allocation",ROUND(($G74+$G74*$H74)*_xll.ACCOUNTTURNOVER(Connection,$E$10,,$D74,,$E$4,P$2,P$2)/IF($G74=0,12,$G74),2),"Manual Allocation",AB74))</f>
        <v>113750</v>
      </c>
      <c r="Q74" s="30" cm="1">
        <f t="array" ref="Q74">IF($D74="","",_xlfn.SWITCH($J74,"Equal allocation",ROUND(($G74+$G74*$H74)/12,2),"Weighted Allocation",ROUND(($G74+$G74*$H74)*_xll.ACCOUNTTURNOVER(Connection,$E$10,,$D74,,$E$4,Q$2,Q$2)/IF($G74=0,12,$G74),2),"Manual Allocation",AC74))</f>
        <v>113750</v>
      </c>
      <c r="R74" s="30" cm="1">
        <f t="array" ref="R74">IF($D74="","",_xlfn.SWITCH($J74,"Equal allocation",ROUND(($G74+$G74*$H74)/12,2),"Weighted Allocation",ROUND(($G74+$G74*$H74)*_xll.ACCOUNTTURNOVER(Connection,$E$10,,$D74,,$E$4,R$2,R$2)/IF($G74=0,12,$G74),2),"Manual Allocation",AD74))</f>
        <v>113750</v>
      </c>
      <c r="S74" s="30" cm="1">
        <f t="array" ref="S74">IF($D74="","",_xlfn.SWITCH($J74,"Equal allocation",ROUND(($G74+$G74*$H74)/12,2),"Weighted Allocation",ROUND(($G74+$G74*$H74)*_xll.ACCOUNTTURNOVER(Connection,$E$10,,$D74,,$E$4,S$2,S$2)/IF($G74=0,12,$G74),2),"Manual Allocation",AE74))</f>
        <v>113750</v>
      </c>
      <c r="T74" s="30" cm="1">
        <f t="array" ref="T74">IF($D74="","",_xlfn.SWITCH($J74,"Equal allocation",ROUND(($G74+$G74*$H74)/12,2),"Weighted Allocation",ROUND(($G74+$G74*$H74)*_xll.ACCOUNTTURNOVER(Connection,$E$10,,$D74,,$E$4,T$2,T$2)/IF($G74=0,12,$G74),2),"Manual Allocation",AF74))</f>
        <v>113750</v>
      </c>
      <c r="U74" s="30" cm="1">
        <f t="array" ref="U74">IF($D74="","",_xlfn.SWITCH($J74,"Equal allocation",ROUND(($G74+$G74*$H74)/12,2),"Weighted Allocation",ROUND(($G74+$G74*$H74)*_xll.ACCOUNTTURNOVER(Connection,$E$10,,$D74,,$E$4,U$2,U$2)/IF($G74=0,12,$G74),2),"Manual Allocation",AG74))</f>
        <v>113750</v>
      </c>
      <c r="V74" s="30" cm="1">
        <f t="array" ref="V74">IF($D74="","",_xlfn.SWITCH($J74,"Equal allocation",ROUND(($G74+$G74*$H74)/12,2),"Weighted Allocation",ROUND(($G74+$G74*$H74)*_xll.ACCOUNTTURNOVER(Connection,$E$10,,$D74,,$E$4,V$2,V$2)/IF($G74=0,12,$G74),2),"Manual Allocation",AH74))</f>
        <v>113750</v>
      </c>
      <c r="W74" s="30" cm="1">
        <f t="array" ref="W74">IF($D74="","",_xlfn.SWITCH($J74,"Equal allocation",ROUND(($G74+$G74*$H74)/12,2),"Weighted Allocation",ROUND(($G74+$G74*$H74)*_xll.ACCOUNTTURNOVER(Connection,$E$10,,$D74,,$E$4,W$2,W$2)/IF($G74=0,12,$G74),2),"Manual Allocation",AI74))</f>
        <v>113750</v>
      </c>
      <c r="X74" s="30" cm="1">
        <f t="array" ref="X74">IF($D74="","",_xlfn.SWITCH($J74,"Equal allocation",ROUND(($G74+$G74*$H74)/12,2),"Weighted Allocation",ROUND(($G74+$G74*$H74)*_xll.ACCOUNTTURNOVER(Connection,$E$10,,$D74,,$E$4,X$2,X$2)/IF($G74=0,12,$G74),2),"Manual Allocation",AJ74))</f>
        <v>113750</v>
      </c>
      <c r="Y74" s="58"/>
      <c r="Z74" s="58"/>
      <c r="AA74" s="58"/>
      <c r="AB74" s="58"/>
      <c r="AC74" s="58"/>
      <c r="AD74" s="58"/>
      <c r="AE74" s="58"/>
      <c r="AF74" s="58"/>
      <c r="AG74" s="58"/>
      <c r="AH74" s="58"/>
      <c r="AI74" s="58"/>
      <c r="AJ74" s="58"/>
    </row>
    <row r="75" spans="1:36" s="25" customFormat="1" x14ac:dyDescent="0.45">
      <c r="A75" s="19"/>
      <c r="B75" s="19"/>
      <c r="C75" s="19"/>
      <c r="D75" s="15" t="str">
        <v>65100</v>
      </c>
      <c r="E75" s="15" t="str">
        <v>000000</v>
      </c>
      <c r="F75" s="15" t="str">
        <v>Wages:Sick/Holiday &amp; Vacation Pay</v>
      </c>
      <c r="G75" s="16">
        <v>0</v>
      </c>
      <c r="H75" s="37"/>
      <c r="I75" s="17" t="str" cm="1">
        <f t="array" ref="I75">IF($D75="","",_xll.WRITEBACKBUDGET(Connection,$E$4,$E$10,$H$9,FALSE,$D75,$E75,$M75:$X75))</f>
        <v>Pending</v>
      </c>
      <c r="J75" s="17" t="str">
        <f t="shared" si="0"/>
        <v>Equal allocation</v>
      </c>
      <c r="K75" s="16">
        <f t="shared" si="1"/>
        <v>0</v>
      </c>
      <c r="L75" s="16">
        <f t="shared" si="2"/>
        <v>0</v>
      </c>
      <c r="M75" s="30" cm="1">
        <f t="array" ref="M75">IF($D75="","",_xlfn.SWITCH($J75,"Equal allocation",ROUND(($G75+$G75*$H75)/12,2),"Weighted Allocation",ROUND(($G75+$G75*$H75)*_xll.ACCOUNTTURNOVER(Connection,$E$10,,$D75,,$E$4,M$2,M$2)/IF($G75=0,12,$G75),2),"Manual Allocation",Y75))</f>
        <v>0</v>
      </c>
      <c r="N75" s="30" cm="1">
        <f t="array" ref="N75">IF($D75="","",_xlfn.SWITCH($J75,"Equal allocation",ROUND(($G75+$G75*$H75)/12,2),"Weighted Allocation",ROUND(($G75+$G75*$H75)*_xll.ACCOUNTTURNOVER(Connection,$E$10,,$D75,,$E$4,N$2,N$2)/IF($G75=0,12,$G75),2),"Manual Allocation",Z75))</f>
        <v>0</v>
      </c>
      <c r="O75" s="30" cm="1">
        <f t="array" ref="O75">IF($D75="","",_xlfn.SWITCH($J75,"Equal allocation",ROUND(($G75+$G75*$H75)/12,2),"Weighted Allocation",ROUND(($G75+$G75*$H75)*_xll.ACCOUNTTURNOVER(Connection,$E$10,,$D75,,$E$4,O$2,O$2)/IF($G75=0,12,$G75),2),"Manual Allocation",AA75))</f>
        <v>0</v>
      </c>
      <c r="P75" s="30" cm="1">
        <f t="array" ref="P75">IF($D75="","",_xlfn.SWITCH($J75,"Equal allocation",ROUND(($G75+$G75*$H75)/12,2),"Weighted Allocation",ROUND(($G75+$G75*$H75)*_xll.ACCOUNTTURNOVER(Connection,$E$10,,$D75,,$E$4,P$2,P$2)/IF($G75=0,12,$G75),2),"Manual Allocation",AB75))</f>
        <v>0</v>
      </c>
      <c r="Q75" s="30" cm="1">
        <f t="array" ref="Q75">IF($D75="","",_xlfn.SWITCH($J75,"Equal allocation",ROUND(($G75+$G75*$H75)/12,2),"Weighted Allocation",ROUND(($G75+$G75*$H75)*_xll.ACCOUNTTURNOVER(Connection,$E$10,,$D75,,$E$4,Q$2,Q$2)/IF($G75=0,12,$G75),2),"Manual Allocation",AC75))</f>
        <v>0</v>
      </c>
      <c r="R75" s="30" cm="1">
        <f t="array" ref="R75">IF($D75="","",_xlfn.SWITCH($J75,"Equal allocation",ROUND(($G75+$G75*$H75)/12,2),"Weighted Allocation",ROUND(($G75+$G75*$H75)*_xll.ACCOUNTTURNOVER(Connection,$E$10,,$D75,,$E$4,R$2,R$2)/IF($G75=0,12,$G75),2),"Manual Allocation",AD75))</f>
        <v>0</v>
      </c>
      <c r="S75" s="30" cm="1">
        <f t="array" ref="S75">IF($D75="","",_xlfn.SWITCH($J75,"Equal allocation",ROUND(($G75+$G75*$H75)/12,2),"Weighted Allocation",ROUND(($G75+$G75*$H75)*_xll.ACCOUNTTURNOVER(Connection,$E$10,,$D75,,$E$4,S$2,S$2)/IF($G75=0,12,$G75),2),"Manual Allocation",AE75))</f>
        <v>0</v>
      </c>
      <c r="T75" s="30" cm="1">
        <f t="array" ref="T75">IF($D75="","",_xlfn.SWITCH($J75,"Equal allocation",ROUND(($G75+$G75*$H75)/12,2),"Weighted Allocation",ROUND(($G75+$G75*$H75)*_xll.ACCOUNTTURNOVER(Connection,$E$10,,$D75,,$E$4,T$2,T$2)/IF($G75=0,12,$G75),2),"Manual Allocation",AF75))</f>
        <v>0</v>
      </c>
      <c r="U75" s="30" cm="1">
        <f t="array" ref="U75">IF($D75="","",_xlfn.SWITCH($J75,"Equal allocation",ROUND(($G75+$G75*$H75)/12,2),"Weighted Allocation",ROUND(($G75+$G75*$H75)*_xll.ACCOUNTTURNOVER(Connection,$E$10,,$D75,,$E$4,U$2,U$2)/IF($G75=0,12,$G75),2),"Manual Allocation",AG75))</f>
        <v>0</v>
      </c>
      <c r="V75" s="30" cm="1">
        <f t="array" ref="V75">IF($D75="","",_xlfn.SWITCH($J75,"Equal allocation",ROUND(($G75+$G75*$H75)/12,2),"Weighted Allocation",ROUND(($G75+$G75*$H75)*_xll.ACCOUNTTURNOVER(Connection,$E$10,,$D75,,$E$4,V$2,V$2)/IF($G75=0,12,$G75),2),"Manual Allocation",AH75))</f>
        <v>0</v>
      </c>
      <c r="W75" s="30" cm="1">
        <f t="array" ref="W75">IF($D75="","",_xlfn.SWITCH($J75,"Equal allocation",ROUND(($G75+$G75*$H75)/12,2),"Weighted Allocation",ROUND(($G75+$G75*$H75)*_xll.ACCOUNTTURNOVER(Connection,$E$10,,$D75,,$E$4,W$2,W$2)/IF($G75=0,12,$G75),2),"Manual Allocation",AI75))</f>
        <v>0</v>
      </c>
      <c r="X75" s="30" cm="1">
        <f t="array" ref="X75">IF($D75="","",_xlfn.SWITCH($J75,"Equal allocation",ROUND(($G75+$G75*$H75)/12,2),"Weighted Allocation",ROUND(($G75+$G75*$H75)*_xll.ACCOUNTTURNOVER(Connection,$E$10,,$D75,,$E$4,X$2,X$2)/IF($G75=0,12,$G75),2),"Manual Allocation",AJ75))</f>
        <v>0</v>
      </c>
      <c r="Y75" s="58"/>
      <c r="Z75" s="58"/>
      <c r="AA75" s="58"/>
      <c r="AB75" s="58"/>
      <c r="AC75" s="58"/>
      <c r="AD75" s="58"/>
      <c r="AE75" s="58"/>
      <c r="AF75" s="58"/>
      <c r="AG75" s="58"/>
      <c r="AH75" s="58"/>
      <c r="AI75" s="58"/>
      <c r="AJ75" s="58"/>
    </row>
    <row r="76" spans="1:36" s="25" customFormat="1" x14ac:dyDescent="0.45">
      <c r="A76" s="19"/>
      <c r="B76" s="19"/>
      <c r="C76" s="19"/>
      <c r="D76" s="15" t="str">
        <v>65200</v>
      </c>
      <c r="E76" s="15" t="str">
        <v>000000</v>
      </c>
      <c r="F76" s="15" t="str">
        <v>Wages:Employee Bonus</v>
      </c>
      <c r="G76" s="16">
        <v>56666.67</v>
      </c>
      <c r="H76" s="37"/>
      <c r="I76" s="17" t="str" cm="1">
        <f t="array" ref="I76">IF($D76="","",_xll.WRITEBACKBUDGET(Connection,$E$4,$E$10,$H$9,FALSE,$D76,$E76,$M76:$X76))</f>
        <v>Pending</v>
      </c>
      <c r="J76" s="17" t="str">
        <f t="shared" si="0"/>
        <v>Equal allocation</v>
      </c>
      <c r="K76" s="16">
        <f t="shared" si="1"/>
        <v>56666.640000000007</v>
      </c>
      <c r="L76" s="16">
        <f t="shared" si="2"/>
        <v>56666.640000000007</v>
      </c>
      <c r="M76" s="30" cm="1">
        <f t="array" ref="M76">IF($D76="","",_xlfn.SWITCH($J76,"Equal allocation",ROUND(($G76+$G76*$H76)/12,2),"Weighted Allocation",ROUND(($G76+$G76*$H76)*_xll.ACCOUNTTURNOVER(Connection,$E$10,,$D76,,$E$4,M$2,M$2)/IF($G76=0,12,$G76),2),"Manual Allocation",Y76))</f>
        <v>4722.22</v>
      </c>
      <c r="N76" s="30" cm="1">
        <f t="array" ref="N76">IF($D76="","",_xlfn.SWITCH($J76,"Equal allocation",ROUND(($G76+$G76*$H76)/12,2),"Weighted Allocation",ROUND(($G76+$G76*$H76)*_xll.ACCOUNTTURNOVER(Connection,$E$10,,$D76,,$E$4,N$2,N$2)/IF($G76=0,12,$G76),2),"Manual Allocation",Z76))</f>
        <v>4722.22</v>
      </c>
      <c r="O76" s="30" cm="1">
        <f t="array" ref="O76">IF($D76="","",_xlfn.SWITCH($J76,"Equal allocation",ROUND(($G76+$G76*$H76)/12,2),"Weighted Allocation",ROUND(($G76+$G76*$H76)*_xll.ACCOUNTTURNOVER(Connection,$E$10,,$D76,,$E$4,O$2,O$2)/IF($G76=0,12,$G76),2),"Manual Allocation",AA76))</f>
        <v>4722.22</v>
      </c>
      <c r="P76" s="30" cm="1">
        <f t="array" ref="P76">IF($D76="","",_xlfn.SWITCH($J76,"Equal allocation",ROUND(($G76+$G76*$H76)/12,2),"Weighted Allocation",ROUND(($G76+$G76*$H76)*_xll.ACCOUNTTURNOVER(Connection,$E$10,,$D76,,$E$4,P$2,P$2)/IF($G76=0,12,$G76),2),"Manual Allocation",AB76))</f>
        <v>4722.22</v>
      </c>
      <c r="Q76" s="30" cm="1">
        <f t="array" ref="Q76">IF($D76="","",_xlfn.SWITCH($J76,"Equal allocation",ROUND(($G76+$G76*$H76)/12,2),"Weighted Allocation",ROUND(($G76+$G76*$H76)*_xll.ACCOUNTTURNOVER(Connection,$E$10,,$D76,,$E$4,Q$2,Q$2)/IF($G76=0,12,$G76),2),"Manual Allocation",AC76))</f>
        <v>4722.22</v>
      </c>
      <c r="R76" s="30" cm="1">
        <f t="array" ref="R76">IF($D76="","",_xlfn.SWITCH($J76,"Equal allocation",ROUND(($G76+$G76*$H76)/12,2),"Weighted Allocation",ROUND(($G76+$G76*$H76)*_xll.ACCOUNTTURNOVER(Connection,$E$10,,$D76,,$E$4,R$2,R$2)/IF($G76=0,12,$G76),2),"Manual Allocation",AD76))</f>
        <v>4722.22</v>
      </c>
      <c r="S76" s="30" cm="1">
        <f t="array" ref="S76">IF($D76="","",_xlfn.SWITCH($J76,"Equal allocation",ROUND(($G76+$G76*$H76)/12,2),"Weighted Allocation",ROUND(($G76+$G76*$H76)*_xll.ACCOUNTTURNOVER(Connection,$E$10,,$D76,,$E$4,S$2,S$2)/IF($G76=0,12,$G76),2),"Manual Allocation",AE76))</f>
        <v>4722.22</v>
      </c>
      <c r="T76" s="30" cm="1">
        <f t="array" ref="T76">IF($D76="","",_xlfn.SWITCH($J76,"Equal allocation",ROUND(($G76+$G76*$H76)/12,2),"Weighted Allocation",ROUND(($G76+$G76*$H76)*_xll.ACCOUNTTURNOVER(Connection,$E$10,,$D76,,$E$4,T$2,T$2)/IF($G76=0,12,$G76),2),"Manual Allocation",AF76))</f>
        <v>4722.22</v>
      </c>
      <c r="U76" s="30" cm="1">
        <f t="array" ref="U76">IF($D76="","",_xlfn.SWITCH($J76,"Equal allocation",ROUND(($G76+$G76*$H76)/12,2),"Weighted Allocation",ROUND(($G76+$G76*$H76)*_xll.ACCOUNTTURNOVER(Connection,$E$10,,$D76,,$E$4,U$2,U$2)/IF($G76=0,12,$G76),2),"Manual Allocation",AG76))</f>
        <v>4722.22</v>
      </c>
      <c r="V76" s="30" cm="1">
        <f t="array" ref="V76">IF($D76="","",_xlfn.SWITCH($J76,"Equal allocation",ROUND(($G76+$G76*$H76)/12,2),"Weighted Allocation",ROUND(($G76+$G76*$H76)*_xll.ACCOUNTTURNOVER(Connection,$E$10,,$D76,,$E$4,V$2,V$2)/IF($G76=0,12,$G76),2),"Manual Allocation",AH76))</f>
        <v>4722.22</v>
      </c>
      <c r="W76" s="30" cm="1">
        <f t="array" ref="W76">IF($D76="","",_xlfn.SWITCH($J76,"Equal allocation",ROUND(($G76+$G76*$H76)/12,2),"Weighted Allocation",ROUND(($G76+$G76*$H76)*_xll.ACCOUNTTURNOVER(Connection,$E$10,,$D76,,$E$4,W$2,W$2)/IF($G76=0,12,$G76),2),"Manual Allocation",AI76))</f>
        <v>4722.22</v>
      </c>
      <c r="X76" s="30" cm="1">
        <f t="array" ref="X76">IF($D76="","",_xlfn.SWITCH($J76,"Equal allocation",ROUND(($G76+$G76*$H76)/12,2),"Weighted Allocation",ROUND(($G76+$G76*$H76)*_xll.ACCOUNTTURNOVER(Connection,$E$10,,$D76,,$E$4,X$2,X$2)/IF($G76=0,12,$G76),2),"Manual Allocation",AJ76))</f>
        <v>4722.22</v>
      </c>
      <c r="Y76" s="58"/>
      <c r="Z76" s="58"/>
      <c r="AA76" s="58"/>
      <c r="AB76" s="58"/>
      <c r="AC76" s="58"/>
      <c r="AD76" s="58"/>
      <c r="AE76" s="58"/>
      <c r="AF76" s="58"/>
      <c r="AG76" s="58"/>
      <c r="AH76" s="58"/>
      <c r="AI76" s="58"/>
      <c r="AJ76" s="58"/>
    </row>
    <row r="77" spans="1:36" s="25" customFormat="1" x14ac:dyDescent="0.45">
      <c r="A77" s="19"/>
      <c r="B77" s="19"/>
      <c r="C77" s="19"/>
      <c r="D77" s="15" t="str">
        <v>65300</v>
      </c>
      <c r="E77" s="15" t="str">
        <v>000000</v>
      </c>
      <c r="F77" s="15" t="str">
        <v>Wages:Payroll Tax Expenses</v>
      </c>
      <c r="G77" s="16">
        <v>82500</v>
      </c>
      <c r="H77" s="37"/>
      <c r="I77" s="17" t="str" cm="1">
        <f t="array" ref="I77">IF($D77="","",_xll.WRITEBACKBUDGET(Connection,$E$4,$E$10,$H$9,FALSE,$D77,$E77,$M77:$X77))</f>
        <v>Pending</v>
      </c>
      <c r="J77" s="17" t="str">
        <f t="shared" si="0"/>
        <v>Equal allocation</v>
      </c>
      <c r="K77" s="16">
        <f t="shared" si="1"/>
        <v>82500</v>
      </c>
      <c r="L77" s="16">
        <f t="shared" si="2"/>
        <v>82500</v>
      </c>
      <c r="M77" s="30" cm="1">
        <f t="array" ref="M77">IF($D77="","",_xlfn.SWITCH($J77,"Equal allocation",ROUND(($G77+$G77*$H77)/12,2),"Weighted Allocation",ROUND(($G77+$G77*$H77)*_xll.ACCOUNTTURNOVER(Connection,$E$10,,$D77,,$E$4,M$2,M$2)/IF($G77=0,12,$G77),2),"Manual Allocation",Y77))</f>
        <v>6875</v>
      </c>
      <c r="N77" s="30" cm="1">
        <f t="array" ref="N77">IF($D77="","",_xlfn.SWITCH($J77,"Equal allocation",ROUND(($G77+$G77*$H77)/12,2),"Weighted Allocation",ROUND(($G77+$G77*$H77)*_xll.ACCOUNTTURNOVER(Connection,$E$10,,$D77,,$E$4,N$2,N$2)/IF($G77=0,12,$G77),2),"Manual Allocation",Z77))</f>
        <v>6875</v>
      </c>
      <c r="O77" s="30" cm="1">
        <f t="array" ref="O77">IF($D77="","",_xlfn.SWITCH($J77,"Equal allocation",ROUND(($G77+$G77*$H77)/12,2),"Weighted Allocation",ROUND(($G77+$G77*$H77)*_xll.ACCOUNTTURNOVER(Connection,$E$10,,$D77,,$E$4,O$2,O$2)/IF($G77=0,12,$G77),2),"Manual Allocation",AA77))</f>
        <v>6875</v>
      </c>
      <c r="P77" s="30" cm="1">
        <f t="array" ref="P77">IF($D77="","",_xlfn.SWITCH($J77,"Equal allocation",ROUND(($G77+$G77*$H77)/12,2),"Weighted Allocation",ROUND(($G77+$G77*$H77)*_xll.ACCOUNTTURNOVER(Connection,$E$10,,$D77,,$E$4,P$2,P$2)/IF($G77=0,12,$G77),2),"Manual Allocation",AB77))</f>
        <v>6875</v>
      </c>
      <c r="Q77" s="30" cm="1">
        <f t="array" ref="Q77">IF($D77="","",_xlfn.SWITCH($J77,"Equal allocation",ROUND(($G77+$G77*$H77)/12,2),"Weighted Allocation",ROUND(($G77+$G77*$H77)*_xll.ACCOUNTTURNOVER(Connection,$E$10,,$D77,,$E$4,Q$2,Q$2)/IF($G77=0,12,$G77),2),"Manual Allocation",AC77))</f>
        <v>6875</v>
      </c>
      <c r="R77" s="30" cm="1">
        <f t="array" ref="R77">IF($D77="","",_xlfn.SWITCH($J77,"Equal allocation",ROUND(($G77+$G77*$H77)/12,2),"Weighted Allocation",ROUND(($G77+$G77*$H77)*_xll.ACCOUNTTURNOVER(Connection,$E$10,,$D77,,$E$4,R$2,R$2)/IF($G77=0,12,$G77),2),"Manual Allocation",AD77))</f>
        <v>6875</v>
      </c>
      <c r="S77" s="30" cm="1">
        <f t="array" ref="S77">IF($D77="","",_xlfn.SWITCH($J77,"Equal allocation",ROUND(($G77+$G77*$H77)/12,2),"Weighted Allocation",ROUND(($G77+$G77*$H77)*_xll.ACCOUNTTURNOVER(Connection,$E$10,,$D77,,$E$4,S$2,S$2)/IF($G77=0,12,$G77),2),"Manual Allocation",AE77))</f>
        <v>6875</v>
      </c>
      <c r="T77" s="30" cm="1">
        <f t="array" ref="T77">IF($D77="","",_xlfn.SWITCH($J77,"Equal allocation",ROUND(($G77+$G77*$H77)/12,2),"Weighted Allocation",ROUND(($G77+$G77*$H77)*_xll.ACCOUNTTURNOVER(Connection,$E$10,,$D77,,$E$4,T$2,T$2)/IF($G77=0,12,$G77),2),"Manual Allocation",AF77))</f>
        <v>6875</v>
      </c>
      <c r="U77" s="30" cm="1">
        <f t="array" ref="U77">IF($D77="","",_xlfn.SWITCH($J77,"Equal allocation",ROUND(($G77+$G77*$H77)/12,2),"Weighted Allocation",ROUND(($G77+$G77*$H77)*_xll.ACCOUNTTURNOVER(Connection,$E$10,,$D77,,$E$4,U$2,U$2)/IF($G77=0,12,$G77),2),"Manual Allocation",AG77))</f>
        <v>6875</v>
      </c>
      <c r="V77" s="30" cm="1">
        <f t="array" ref="V77">IF($D77="","",_xlfn.SWITCH($J77,"Equal allocation",ROUND(($G77+$G77*$H77)/12,2),"Weighted Allocation",ROUND(($G77+$G77*$H77)*_xll.ACCOUNTTURNOVER(Connection,$E$10,,$D77,,$E$4,V$2,V$2)/IF($G77=0,12,$G77),2),"Manual Allocation",AH77))</f>
        <v>6875</v>
      </c>
      <c r="W77" s="30" cm="1">
        <f t="array" ref="W77">IF($D77="","",_xlfn.SWITCH($J77,"Equal allocation",ROUND(($G77+$G77*$H77)/12,2),"Weighted Allocation",ROUND(($G77+$G77*$H77)*_xll.ACCOUNTTURNOVER(Connection,$E$10,,$D77,,$E$4,W$2,W$2)/IF($G77=0,12,$G77),2),"Manual Allocation",AI77))</f>
        <v>6875</v>
      </c>
      <c r="X77" s="30" cm="1">
        <f t="array" ref="X77">IF($D77="","",_xlfn.SWITCH($J77,"Equal allocation",ROUND(($G77+$G77*$H77)/12,2),"Weighted Allocation",ROUND(($G77+$G77*$H77)*_xll.ACCOUNTTURNOVER(Connection,$E$10,,$D77,,$E$4,X$2,X$2)/IF($G77=0,12,$G77),2),"Manual Allocation",AJ77))</f>
        <v>6875</v>
      </c>
      <c r="Y77" s="58"/>
      <c r="Z77" s="58"/>
      <c r="AA77" s="58"/>
      <c r="AB77" s="58"/>
      <c r="AC77" s="58"/>
      <c r="AD77" s="58"/>
      <c r="AE77" s="58"/>
      <c r="AF77" s="58"/>
      <c r="AG77" s="58"/>
      <c r="AH77" s="58"/>
      <c r="AI77" s="58"/>
      <c r="AJ77" s="58"/>
    </row>
    <row r="78" spans="1:36" s="25" customFormat="1" x14ac:dyDescent="0.45">
      <c r="A78" s="19"/>
      <c r="B78" s="19"/>
      <c r="C78" s="19"/>
      <c r="D78" s="15" t="str">
        <v>65400</v>
      </c>
      <c r="E78" s="15" t="str">
        <v>000000</v>
      </c>
      <c r="F78" s="15" t="str">
        <v>Wages:Wages - Office Staff</v>
      </c>
      <c r="G78" s="16">
        <v>7500</v>
      </c>
      <c r="H78" s="37"/>
      <c r="I78" s="17" t="str" cm="1">
        <f t="array" ref="I78">IF($D78="","",_xll.WRITEBACKBUDGET(Connection,$E$4,$E$10,$H$9,FALSE,$D78,$E78,$M78:$X78))</f>
        <v>Pending</v>
      </c>
      <c r="J78" s="17" t="str">
        <f t="shared" si="0"/>
        <v>Equal allocation</v>
      </c>
      <c r="K78" s="16">
        <f t="shared" si="1"/>
        <v>7500</v>
      </c>
      <c r="L78" s="16">
        <f t="shared" si="2"/>
        <v>7500</v>
      </c>
      <c r="M78" s="30" cm="1">
        <f t="array" ref="M78">IF($D78="","",_xlfn.SWITCH($J78,"Equal allocation",ROUND(($G78+$G78*$H78)/12,2),"Weighted Allocation",ROUND(($G78+$G78*$H78)*_xll.ACCOUNTTURNOVER(Connection,$E$10,,$D78,,$E$4,M$2,M$2)/IF($G78=0,12,$G78),2),"Manual Allocation",Y78))</f>
        <v>625</v>
      </c>
      <c r="N78" s="30" cm="1">
        <f t="array" ref="N78">IF($D78="","",_xlfn.SWITCH($J78,"Equal allocation",ROUND(($G78+$G78*$H78)/12,2),"Weighted Allocation",ROUND(($G78+$G78*$H78)*_xll.ACCOUNTTURNOVER(Connection,$E$10,,$D78,,$E$4,N$2,N$2)/IF($G78=0,12,$G78),2),"Manual Allocation",Z78))</f>
        <v>625</v>
      </c>
      <c r="O78" s="30" cm="1">
        <f t="array" ref="O78">IF($D78="","",_xlfn.SWITCH($J78,"Equal allocation",ROUND(($G78+$G78*$H78)/12,2),"Weighted Allocation",ROUND(($G78+$G78*$H78)*_xll.ACCOUNTTURNOVER(Connection,$E$10,,$D78,,$E$4,O$2,O$2)/IF($G78=0,12,$G78),2),"Manual Allocation",AA78))</f>
        <v>625</v>
      </c>
      <c r="P78" s="30" cm="1">
        <f t="array" ref="P78">IF($D78="","",_xlfn.SWITCH($J78,"Equal allocation",ROUND(($G78+$G78*$H78)/12,2),"Weighted Allocation",ROUND(($G78+$G78*$H78)*_xll.ACCOUNTTURNOVER(Connection,$E$10,,$D78,,$E$4,P$2,P$2)/IF($G78=0,12,$G78),2),"Manual Allocation",AB78))</f>
        <v>625</v>
      </c>
      <c r="Q78" s="30" cm="1">
        <f t="array" ref="Q78">IF($D78="","",_xlfn.SWITCH($J78,"Equal allocation",ROUND(($G78+$G78*$H78)/12,2),"Weighted Allocation",ROUND(($G78+$G78*$H78)*_xll.ACCOUNTTURNOVER(Connection,$E$10,,$D78,,$E$4,Q$2,Q$2)/IF($G78=0,12,$G78),2),"Manual Allocation",AC78))</f>
        <v>625</v>
      </c>
      <c r="R78" s="30" cm="1">
        <f t="array" ref="R78">IF($D78="","",_xlfn.SWITCH($J78,"Equal allocation",ROUND(($G78+$G78*$H78)/12,2),"Weighted Allocation",ROUND(($G78+$G78*$H78)*_xll.ACCOUNTTURNOVER(Connection,$E$10,,$D78,,$E$4,R$2,R$2)/IF($G78=0,12,$G78),2),"Manual Allocation",AD78))</f>
        <v>625</v>
      </c>
      <c r="S78" s="30" cm="1">
        <f t="array" ref="S78">IF($D78="","",_xlfn.SWITCH($J78,"Equal allocation",ROUND(($G78+$G78*$H78)/12,2),"Weighted Allocation",ROUND(($G78+$G78*$H78)*_xll.ACCOUNTTURNOVER(Connection,$E$10,,$D78,,$E$4,S$2,S$2)/IF($G78=0,12,$G78),2),"Manual Allocation",AE78))</f>
        <v>625</v>
      </c>
      <c r="T78" s="30" cm="1">
        <f t="array" ref="T78">IF($D78="","",_xlfn.SWITCH($J78,"Equal allocation",ROUND(($G78+$G78*$H78)/12,2),"Weighted Allocation",ROUND(($G78+$G78*$H78)*_xll.ACCOUNTTURNOVER(Connection,$E$10,,$D78,,$E$4,T$2,T$2)/IF($G78=0,12,$G78),2),"Manual Allocation",AF78))</f>
        <v>625</v>
      </c>
      <c r="U78" s="30" cm="1">
        <f t="array" ref="U78">IF($D78="","",_xlfn.SWITCH($J78,"Equal allocation",ROUND(($G78+$G78*$H78)/12,2),"Weighted Allocation",ROUND(($G78+$G78*$H78)*_xll.ACCOUNTTURNOVER(Connection,$E$10,,$D78,,$E$4,U$2,U$2)/IF($G78=0,12,$G78),2),"Manual Allocation",AG78))</f>
        <v>625</v>
      </c>
      <c r="V78" s="30" cm="1">
        <f t="array" ref="V78">IF($D78="","",_xlfn.SWITCH($J78,"Equal allocation",ROUND(($G78+$G78*$H78)/12,2),"Weighted Allocation",ROUND(($G78+$G78*$H78)*_xll.ACCOUNTTURNOVER(Connection,$E$10,,$D78,,$E$4,V$2,V$2)/IF($G78=0,12,$G78),2),"Manual Allocation",AH78))</f>
        <v>625</v>
      </c>
      <c r="W78" s="30" cm="1">
        <f t="array" ref="W78">IF($D78="","",_xlfn.SWITCH($J78,"Equal allocation",ROUND(($G78+$G78*$H78)/12,2),"Weighted Allocation",ROUND(($G78+$G78*$H78)*_xll.ACCOUNTTURNOVER(Connection,$E$10,,$D78,,$E$4,W$2,W$2)/IF($G78=0,12,$G78),2),"Manual Allocation",AI78))</f>
        <v>625</v>
      </c>
      <c r="X78" s="30" cm="1">
        <f t="array" ref="X78">IF($D78="","",_xlfn.SWITCH($J78,"Equal allocation",ROUND(($G78+$G78*$H78)/12,2),"Weighted Allocation",ROUND(($G78+$G78*$H78)*_xll.ACCOUNTTURNOVER(Connection,$E$10,,$D78,,$E$4,X$2,X$2)/IF($G78=0,12,$G78),2),"Manual Allocation",AJ78))</f>
        <v>625</v>
      </c>
      <c r="Y78" s="58"/>
      <c r="Z78" s="58"/>
      <c r="AA78" s="58"/>
      <c r="AB78" s="58"/>
      <c r="AC78" s="58"/>
      <c r="AD78" s="58"/>
      <c r="AE78" s="58"/>
      <c r="AF78" s="58"/>
      <c r="AG78" s="58"/>
      <c r="AH78" s="58"/>
      <c r="AI78" s="58"/>
      <c r="AJ78" s="58"/>
    </row>
    <row r="79" spans="1:36" s="25" customFormat="1" x14ac:dyDescent="0.45">
      <c r="A79" s="19"/>
      <c r="B79" s="19"/>
      <c r="C79" s="19"/>
      <c r="D79" s="15" t="str">
        <v>69500</v>
      </c>
      <c r="E79" s="15" t="str">
        <v>000000</v>
      </c>
      <c r="F79" s="15" t="str">
        <v>Wages</v>
      </c>
      <c r="G79" s="16">
        <v>1483582.47</v>
      </c>
      <c r="H79" s="37"/>
      <c r="I79" s="17" t="str" cm="1">
        <f t="array" ref="I79">IF($D79="","",_xll.WRITEBACKBUDGET(Connection,$E$4,$E$10,$H$9,FALSE,$D79,$E79,$M79:$X79))</f>
        <v>Pending</v>
      </c>
      <c r="J79" s="17" t="str">
        <f t="shared" si="0"/>
        <v>Equal allocation</v>
      </c>
      <c r="K79" s="16">
        <f t="shared" si="1"/>
        <v>1483582.4400000004</v>
      </c>
      <c r="L79" s="16">
        <f t="shared" si="2"/>
        <v>1483582.4400000004</v>
      </c>
      <c r="M79" s="30" cm="1">
        <f t="array" ref="M79">IF($D79="","",_xlfn.SWITCH($J79,"Equal allocation",ROUND(($G79+$G79*$H79)/12,2),"Weighted Allocation",ROUND(($G79+$G79*$H79)*_xll.ACCOUNTTURNOVER(Connection,$E$10,,$D79,,$E$4,M$2,M$2)/IF($G79=0,12,$G79),2),"Manual Allocation",Y79))</f>
        <v>123631.87</v>
      </c>
      <c r="N79" s="30" cm="1">
        <f t="array" ref="N79">IF($D79="","",_xlfn.SWITCH($J79,"Equal allocation",ROUND(($G79+$G79*$H79)/12,2),"Weighted Allocation",ROUND(($G79+$G79*$H79)*_xll.ACCOUNTTURNOVER(Connection,$E$10,,$D79,,$E$4,N$2,N$2)/IF($G79=0,12,$G79),2),"Manual Allocation",Z79))</f>
        <v>123631.87</v>
      </c>
      <c r="O79" s="30" cm="1">
        <f t="array" ref="O79">IF($D79="","",_xlfn.SWITCH($J79,"Equal allocation",ROUND(($G79+$G79*$H79)/12,2),"Weighted Allocation",ROUND(($G79+$G79*$H79)*_xll.ACCOUNTTURNOVER(Connection,$E$10,,$D79,,$E$4,O$2,O$2)/IF($G79=0,12,$G79),2),"Manual Allocation",AA79))</f>
        <v>123631.87</v>
      </c>
      <c r="P79" s="30" cm="1">
        <f t="array" ref="P79">IF($D79="","",_xlfn.SWITCH($J79,"Equal allocation",ROUND(($G79+$G79*$H79)/12,2),"Weighted Allocation",ROUND(($G79+$G79*$H79)*_xll.ACCOUNTTURNOVER(Connection,$E$10,,$D79,,$E$4,P$2,P$2)/IF($G79=0,12,$G79),2),"Manual Allocation",AB79))</f>
        <v>123631.87</v>
      </c>
      <c r="Q79" s="30" cm="1">
        <f t="array" ref="Q79">IF($D79="","",_xlfn.SWITCH($J79,"Equal allocation",ROUND(($G79+$G79*$H79)/12,2),"Weighted Allocation",ROUND(($G79+$G79*$H79)*_xll.ACCOUNTTURNOVER(Connection,$E$10,,$D79,,$E$4,Q$2,Q$2)/IF($G79=0,12,$G79),2),"Manual Allocation",AC79))</f>
        <v>123631.87</v>
      </c>
      <c r="R79" s="30" cm="1">
        <f t="array" ref="R79">IF($D79="","",_xlfn.SWITCH($J79,"Equal allocation",ROUND(($G79+$G79*$H79)/12,2),"Weighted Allocation",ROUND(($G79+$G79*$H79)*_xll.ACCOUNTTURNOVER(Connection,$E$10,,$D79,,$E$4,R$2,R$2)/IF($G79=0,12,$G79),2),"Manual Allocation",AD79))</f>
        <v>123631.87</v>
      </c>
      <c r="S79" s="30" cm="1">
        <f t="array" ref="S79">IF($D79="","",_xlfn.SWITCH($J79,"Equal allocation",ROUND(($G79+$G79*$H79)/12,2),"Weighted Allocation",ROUND(($G79+$G79*$H79)*_xll.ACCOUNTTURNOVER(Connection,$E$10,,$D79,,$E$4,S$2,S$2)/IF($G79=0,12,$G79),2),"Manual Allocation",AE79))</f>
        <v>123631.87</v>
      </c>
      <c r="T79" s="30" cm="1">
        <f t="array" ref="T79">IF($D79="","",_xlfn.SWITCH($J79,"Equal allocation",ROUND(($G79+$G79*$H79)/12,2),"Weighted Allocation",ROUND(($G79+$G79*$H79)*_xll.ACCOUNTTURNOVER(Connection,$E$10,,$D79,,$E$4,T$2,T$2)/IF($G79=0,12,$G79),2),"Manual Allocation",AF79))</f>
        <v>123631.87</v>
      </c>
      <c r="U79" s="30" cm="1">
        <f t="array" ref="U79">IF($D79="","",_xlfn.SWITCH($J79,"Equal allocation",ROUND(($G79+$G79*$H79)/12,2),"Weighted Allocation",ROUND(($G79+$G79*$H79)*_xll.ACCOUNTTURNOVER(Connection,$E$10,,$D79,,$E$4,U$2,U$2)/IF($G79=0,12,$G79),2),"Manual Allocation",AG79))</f>
        <v>123631.87</v>
      </c>
      <c r="V79" s="30" cm="1">
        <f t="array" ref="V79">IF($D79="","",_xlfn.SWITCH($J79,"Equal allocation",ROUND(($G79+$G79*$H79)/12,2),"Weighted Allocation",ROUND(($G79+$G79*$H79)*_xll.ACCOUNTTURNOVER(Connection,$E$10,,$D79,,$E$4,V$2,V$2)/IF($G79=0,12,$G79),2),"Manual Allocation",AH79))</f>
        <v>123631.87</v>
      </c>
      <c r="W79" s="30" cm="1">
        <f t="array" ref="W79">IF($D79="","",_xlfn.SWITCH($J79,"Equal allocation",ROUND(($G79+$G79*$H79)/12,2),"Weighted Allocation",ROUND(($G79+$G79*$H79)*_xll.ACCOUNTTURNOVER(Connection,$E$10,,$D79,,$E$4,W$2,W$2)/IF($G79=0,12,$G79),2),"Manual Allocation",AI79))</f>
        <v>123631.87</v>
      </c>
      <c r="X79" s="30" cm="1">
        <f t="array" ref="X79">IF($D79="","",_xlfn.SWITCH($J79,"Equal allocation",ROUND(($G79+$G79*$H79)/12,2),"Weighted Allocation",ROUND(($G79+$G79*$H79)*_xll.ACCOUNTTURNOVER(Connection,$E$10,,$D79,,$E$4,X$2,X$2)/IF($G79=0,12,$G79),2),"Manual Allocation",AJ79))</f>
        <v>123631.87</v>
      </c>
      <c r="Y79" s="58"/>
      <c r="Z79" s="58"/>
      <c r="AA79" s="58"/>
      <c r="AB79" s="58"/>
      <c r="AC79" s="58"/>
      <c r="AD79" s="58"/>
      <c r="AE79" s="58"/>
      <c r="AF79" s="58"/>
      <c r="AG79" s="58"/>
      <c r="AH79" s="58"/>
      <c r="AI79" s="58"/>
      <c r="AJ79" s="58"/>
    </row>
    <row r="80" spans="1:36" s="25" customFormat="1" x14ac:dyDescent="0.45">
      <c r="A80" s="19"/>
      <c r="B80" s="19"/>
      <c r="C80" s="19"/>
      <c r="D80" s="15" t="str">
        <v>69600</v>
      </c>
      <c r="E80" s="15" t="str">
        <v>000000</v>
      </c>
      <c r="F80" s="15" t="str">
        <v>Subcontractors</v>
      </c>
      <c r="G80" s="16">
        <v>0</v>
      </c>
      <c r="H80" s="37"/>
      <c r="I80" s="17" t="str" cm="1">
        <f t="array" ref="I80">IF($D80="","",_xll.WRITEBACKBUDGET(Connection,$E$4,$E$10,$H$9,FALSE,$D80,$E80,$M80:$X80))</f>
        <v>Pending</v>
      </c>
      <c r="J80" s="17" t="str">
        <f t="shared" si="0"/>
        <v>Equal allocation</v>
      </c>
      <c r="K80" s="16">
        <f t="shared" si="1"/>
        <v>0</v>
      </c>
      <c r="L80" s="16">
        <f t="shared" si="2"/>
        <v>0</v>
      </c>
      <c r="M80" s="30" cm="1">
        <f t="array" ref="M80">IF($D80="","",_xlfn.SWITCH($J80,"Equal allocation",ROUND(($G80+$G80*$H80)/12,2),"Weighted Allocation",ROUND(($G80+$G80*$H80)*_xll.ACCOUNTTURNOVER(Connection,$E$10,,$D80,,$E$4,M$2,M$2)/IF($G80=0,12,$G80),2),"Manual Allocation",Y80))</f>
        <v>0</v>
      </c>
      <c r="N80" s="30" cm="1">
        <f t="array" ref="N80">IF($D80="","",_xlfn.SWITCH($J80,"Equal allocation",ROUND(($G80+$G80*$H80)/12,2),"Weighted Allocation",ROUND(($G80+$G80*$H80)*_xll.ACCOUNTTURNOVER(Connection,$E$10,,$D80,,$E$4,N$2,N$2)/IF($G80=0,12,$G80),2),"Manual Allocation",Z80))</f>
        <v>0</v>
      </c>
      <c r="O80" s="30" cm="1">
        <f t="array" ref="O80">IF($D80="","",_xlfn.SWITCH($J80,"Equal allocation",ROUND(($G80+$G80*$H80)/12,2),"Weighted Allocation",ROUND(($G80+$G80*$H80)*_xll.ACCOUNTTURNOVER(Connection,$E$10,,$D80,,$E$4,O$2,O$2)/IF($G80=0,12,$G80),2),"Manual Allocation",AA80))</f>
        <v>0</v>
      </c>
      <c r="P80" s="30" cm="1">
        <f t="array" ref="P80">IF($D80="","",_xlfn.SWITCH($J80,"Equal allocation",ROUND(($G80+$G80*$H80)/12,2),"Weighted Allocation",ROUND(($G80+$G80*$H80)*_xll.ACCOUNTTURNOVER(Connection,$E$10,,$D80,,$E$4,P$2,P$2)/IF($G80=0,12,$G80),2),"Manual Allocation",AB80))</f>
        <v>0</v>
      </c>
      <c r="Q80" s="30" cm="1">
        <f t="array" ref="Q80">IF($D80="","",_xlfn.SWITCH($J80,"Equal allocation",ROUND(($G80+$G80*$H80)/12,2),"Weighted Allocation",ROUND(($G80+$G80*$H80)*_xll.ACCOUNTTURNOVER(Connection,$E$10,,$D80,,$E$4,Q$2,Q$2)/IF($G80=0,12,$G80),2),"Manual Allocation",AC80))</f>
        <v>0</v>
      </c>
      <c r="R80" s="30" cm="1">
        <f t="array" ref="R80">IF($D80="","",_xlfn.SWITCH($J80,"Equal allocation",ROUND(($G80+$G80*$H80)/12,2),"Weighted Allocation",ROUND(($G80+$G80*$H80)*_xll.ACCOUNTTURNOVER(Connection,$E$10,,$D80,,$E$4,R$2,R$2)/IF($G80=0,12,$G80),2),"Manual Allocation",AD80))</f>
        <v>0</v>
      </c>
      <c r="S80" s="30" cm="1">
        <f t="array" ref="S80">IF($D80="","",_xlfn.SWITCH($J80,"Equal allocation",ROUND(($G80+$G80*$H80)/12,2),"Weighted Allocation",ROUND(($G80+$G80*$H80)*_xll.ACCOUNTTURNOVER(Connection,$E$10,,$D80,,$E$4,S$2,S$2)/IF($G80=0,12,$G80),2),"Manual Allocation",AE80))</f>
        <v>0</v>
      </c>
      <c r="T80" s="30" cm="1">
        <f t="array" ref="T80">IF($D80="","",_xlfn.SWITCH($J80,"Equal allocation",ROUND(($G80+$G80*$H80)/12,2),"Weighted Allocation",ROUND(($G80+$G80*$H80)*_xll.ACCOUNTTURNOVER(Connection,$E$10,,$D80,,$E$4,T$2,T$2)/IF($G80=0,12,$G80),2),"Manual Allocation",AF80))</f>
        <v>0</v>
      </c>
      <c r="U80" s="30" cm="1">
        <f t="array" ref="U80">IF($D80="","",_xlfn.SWITCH($J80,"Equal allocation",ROUND(($G80+$G80*$H80)/12,2),"Weighted Allocation",ROUND(($G80+$G80*$H80)*_xll.ACCOUNTTURNOVER(Connection,$E$10,,$D80,,$E$4,U$2,U$2)/IF($G80=0,12,$G80),2),"Manual Allocation",AG80))</f>
        <v>0</v>
      </c>
      <c r="V80" s="30" cm="1">
        <f t="array" ref="V80">IF($D80="","",_xlfn.SWITCH($J80,"Equal allocation",ROUND(($G80+$G80*$H80)/12,2),"Weighted Allocation",ROUND(($G80+$G80*$H80)*_xll.ACCOUNTTURNOVER(Connection,$E$10,,$D80,,$E$4,V$2,V$2)/IF($G80=0,12,$G80),2),"Manual Allocation",AH80))</f>
        <v>0</v>
      </c>
      <c r="W80" s="30" cm="1">
        <f t="array" ref="W80">IF($D80="","",_xlfn.SWITCH($J80,"Equal allocation",ROUND(($G80+$G80*$H80)/12,2),"Weighted Allocation",ROUND(($G80+$G80*$H80)*_xll.ACCOUNTTURNOVER(Connection,$E$10,,$D80,,$E$4,W$2,W$2)/IF($G80=0,12,$G80),2),"Manual Allocation",AI80))</f>
        <v>0</v>
      </c>
      <c r="X80" s="30" cm="1">
        <f t="array" ref="X80">IF($D80="","",_xlfn.SWITCH($J80,"Equal allocation",ROUND(($G80+$G80*$H80)/12,2),"Weighted Allocation",ROUND(($G80+$G80*$H80)*_xll.ACCOUNTTURNOVER(Connection,$E$10,,$D80,,$E$4,X$2,X$2)/IF($G80=0,12,$G80),2),"Manual Allocation",AJ80))</f>
        <v>0</v>
      </c>
      <c r="Y80" s="58"/>
      <c r="Z80" s="58"/>
      <c r="AA80" s="58"/>
      <c r="AB80" s="58"/>
      <c r="AC80" s="58"/>
      <c r="AD80" s="58"/>
      <c r="AE80" s="58"/>
      <c r="AF80" s="58"/>
      <c r="AG80" s="58"/>
      <c r="AH80" s="58"/>
      <c r="AI80" s="58"/>
      <c r="AJ80" s="58"/>
    </row>
    <row r="81" spans="1:36" s="25" customFormat="1" x14ac:dyDescent="0.45">
      <c r="A81" s="19"/>
      <c r="B81" s="19"/>
      <c r="C81" s="19"/>
      <c r="D81" s="15" t="str">
        <v>69900</v>
      </c>
      <c r="E81" s="15" t="str">
        <v>000000</v>
      </c>
      <c r="F81" s="15" t="str">
        <v>Inter-Branch expense</v>
      </c>
      <c r="G81" s="16">
        <v>0</v>
      </c>
      <c r="H81" s="37"/>
      <c r="I81" s="17" t="str" cm="1">
        <f t="array" ref="I81">IF($D81="","",_xll.WRITEBACKBUDGET(Connection,$E$4,$E$10,$H$9,FALSE,$D81,$E81,$M81:$X81))</f>
        <v>Pending</v>
      </c>
      <c r="J81" s="17" t="str">
        <f t="shared" si="0"/>
        <v>Equal allocation</v>
      </c>
      <c r="K81" s="16">
        <f t="shared" si="1"/>
        <v>0</v>
      </c>
      <c r="L81" s="16">
        <f t="shared" si="2"/>
        <v>0</v>
      </c>
      <c r="M81" s="30" cm="1">
        <f t="array" ref="M81">IF($D81="","",_xlfn.SWITCH($J81,"Equal allocation",ROUND(($G81+$G81*$H81)/12,2),"Weighted Allocation",ROUND(($G81+$G81*$H81)*_xll.ACCOUNTTURNOVER(Connection,$E$10,,$D81,,$E$4,M$2,M$2)/IF($G81=0,12,$G81),2),"Manual Allocation",Y81))</f>
        <v>0</v>
      </c>
      <c r="N81" s="30" cm="1">
        <f t="array" ref="N81">IF($D81="","",_xlfn.SWITCH($J81,"Equal allocation",ROUND(($G81+$G81*$H81)/12,2),"Weighted Allocation",ROUND(($G81+$G81*$H81)*_xll.ACCOUNTTURNOVER(Connection,$E$10,,$D81,,$E$4,N$2,N$2)/IF($G81=0,12,$G81),2),"Manual Allocation",Z81))</f>
        <v>0</v>
      </c>
      <c r="O81" s="30" cm="1">
        <f t="array" ref="O81">IF($D81="","",_xlfn.SWITCH($J81,"Equal allocation",ROUND(($G81+$G81*$H81)/12,2),"Weighted Allocation",ROUND(($G81+$G81*$H81)*_xll.ACCOUNTTURNOVER(Connection,$E$10,,$D81,,$E$4,O$2,O$2)/IF($G81=0,12,$G81),2),"Manual Allocation",AA81))</f>
        <v>0</v>
      </c>
      <c r="P81" s="30" cm="1">
        <f t="array" ref="P81">IF($D81="","",_xlfn.SWITCH($J81,"Equal allocation",ROUND(($G81+$G81*$H81)/12,2),"Weighted Allocation",ROUND(($G81+$G81*$H81)*_xll.ACCOUNTTURNOVER(Connection,$E$10,,$D81,,$E$4,P$2,P$2)/IF($G81=0,12,$G81),2),"Manual Allocation",AB81))</f>
        <v>0</v>
      </c>
      <c r="Q81" s="30" cm="1">
        <f t="array" ref="Q81">IF($D81="","",_xlfn.SWITCH($J81,"Equal allocation",ROUND(($G81+$G81*$H81)/12,2),"Weighted Allocation",ROUND(($G81+$G81*$H81)*_xll.ACCOUNTTURNOVER(Connection,$E$10,,$D81,,$E$4,Q$2,Q$2)/IF($G81=0,12,$G81),2),"Manual Allocation",AC81))</f>
        <v>0</v>
      </c>
      <c r="R81" s="30" cm="1">
        <f t="array" ref="R81">IF($D81="","",_xlfn.SWITCH($J81,"Equal allocation",ROUND(($G81+$G81*$H81)/12,2),"Weighted Allocation",ROUND(($G81+$G81*$H81)*_xll.ACCOUNTTURNOVER(Connection,$E$10,,$D81,,$E$4,R$2,R$2)/IF($G81=0,12,$G81),2),"Manual Allocation",AD81))</f>
        <v>0</v>
      </c>
      <c r="S81" s="30" cm="1">
        <f t="array" ref="S81">IF($D81="","",_xlfn.SWITCH($J81,"Equal allocation",ROUND(($G81+$G81*$H81)/12,2),"Weighted Allocation",ROUND(($G81+$G81*$H81)*_xll.ACCOUNTTURNOVER(Connection,$E$10,,$D81,,$E$4,S$2,S$2)/IF($G81=0,12,$G81),2),"Manual Allocation",AE81))</f>
        <v>0</v>
      </c>
      <c r="T81" s="30" cm="1">
        <f t="array" ref="T81">IF($D81="","",_xlfn.SWITCH($J81,"Equal allocation",ROUND(($G81+$G81*$H81)/12,2),"Weighted Allocation",ROUND(($G81+$G81*$H81)*_xll.ACCOUNTTURNOVER(Connection,$E$10,,$D81,,$E$4,T$2,T$2)/IF($G81=0,12,$G81),2),"Manual Allocation",AF81))</f>
        <v>0</v>
      </c>
      <c r="U81" s="30" cm="1">
        <f t="array" ref="U81">IF($D81="","",_xlfn.SWITCH($J81,"Equal allocation",ROUND(($G81+$G81*$H81)/12,2),"Weighted Allocation",ROUND(($G81+$G81*$H81)*_xll.ACCOUNTTURNOVER(Connection,$E$10,,$D81,,$E$4,U$2,U$2)/IF($G81=0,12,$G81),2),"Manual Allocation",AG81))</f>
        <v>0</v>
      </c>
      <c r="V81" s="30" cm="1">
        <f t="array" ref="V81">IF($D81="","",_xlfn.SWITCH($J81,"Equal allocation",ROUND(($G81+$G81*$H81)/12,2),"Weighted Allocation",ROUND(($G81+$G81*$H81)*_xll.ACCOUNTTURNOVER(Connection,$E$10,,$D81,,$E$4,V$2,V$2)/IF($G81=0,12,$G81),2),"Manual Allocation",AH81))</f>
        <v>0</v>
      </c>
      <c r="W81" s="30" cm="1">
        <f t="array" ref="W81">IF($D81="","",_xlfn.SWITCH($J81,"Equal allocation",ROUND(($G81+$G81*$H81)/12,2),"Weighted Allocation",ROUND(($G81+$G81*$H81)*_xll.ACCOUNTTURNOVER(Connection,$E$10,,$D81,,$E$4,W$2,W$2)/IF($G81=0,12,$G81),2),"Manual Allocation",AI81))</f>
        <v>0</v>
      </c>
      <c r="X81" s="30" cm="1">
        <f t="array" ref="X81">IF($D81="","",_xlfn.SWITCH($J81,"Equal allocation",ROUND(($G81+$G81*$H81)/12,2),"Weighted Allocation",ROUND(($G81+$G81*$H81)*_xll.ACCOUNTTURNOVER(Connection,$E$10,,$D81,,$E$4,X$2,X$2)/IF($G81=0,12,$G81),2),"Manual Allocation",AJ81))</f>
        <v>0</v>
      </c>
      <c r="Y81" s="58"/>
      <c r="Z81" s="58"/>
      <c r="AA81" s="58"/>
      <c r="AB81" s="58"/>
      <c r="AC81" s="58"/>
      <c r="AD81" s="58"/>
      <c r="AE81" s="58"/>
      <c r="AF81" s="58"/>
      <c r="AG81" s="58"/>
      <c r="AH81" s="58"/>
      <c r="AI81" s="58"/>
      <c r="AJ81" s="58"/>
    </row>
    <row r="82" spans="1:36" s="25" customFormat="1" x14ac:dyDescent="0.45">
      <c r="A82" s="19"/>
      <c r="B82" s="19"/>
      <c r="C82" s="19"/>
      <c r="D82" s="15" t="str">
        <v>81000</v>
      </c>
      <c r="E82" s="15" t="str">
        <v>000000</v>
      </c>
      <c r="F82" s="16" t="str">
        <v>Other Expense</v>
      </c>
      <c r="G82" s="55">
        <v>0</v>
      </c>
      <c r="H82" s="37"/>
      <c r="I82" s="17" t="str" cm="1">
        <f t="array" ref="I82">IF($D82="","",_xll.WRITEBACKBUDGET(Connection,$E$4,$E$10,$H$9,FALSE,$D82,$E82,$M82:$X82))</f>
        <v>Pending</v>
      </c>
      <c r="J82" s="17" t="str">
        <f t="shared" si="0"/>
        <v>Equal allocation</v>
      </c>
      <c r="K82" s="16">
        <f t="shared" si="1"/>
        <v>0</v>
      </c>
      <c r="L82" s="16">
        <f t="shared" si="2"/>
        <v>0</v>
      </c>
      <c r="M82" s="30" cm="1">
        <f t="array" ref="M82">IF($D82="","",_xlfn.SWITCH($J82,"Equal allocation",ROUND(($G82+$G82*$H82)/12,2),"Weighted Allocation",ROUND(($G82+$G82*$H82)*_xll.ACCOUNTTURNOVER(Connection,$E$10,,$D82,,$E$4,M$2,M$2)/IF($G82=0,12,$G82),2),"Manual Allocation",Y82))</f>
        <v>0</v>
      </c>
      <c r="N82" s="30" cm="1">
        <f t="array" ref="N82">IF($D82="","",_xlfn.SWITCH($J82,"Equal allocation",ROUND(($G82+$G82*$H82)/12,2),"Weighted Allocation",ROUND(($G82+$G82*$H82)*_xll.ACCOUNTTURNOVER(Connection,$E$10,,$D82,,$E$4,N$2,N$2)/IF($G82=0,12,$G82),2),"Manual Allocation",Z82))</f>
        <v>0</v>
      </c>
      <c r="O82" s="30" cm="1">
        <f t="array" ref="O82">IF($D82="","",_xlfn.SWITCH($J82,"Equal allocation",ROUND(($G82+$G82*$H82)/12,2),"Weighted Allocation",ROUND(($G82+$G82*$H82)*_xll.ACCOUNTTURNOVER(Connection,$E$10,,$D82,,$E$4,O$2,O$2)/IF($G82=0,12,$G82),2),"Manual Allocation",AA82))</f>
        <v>0</v>
      </c>
      <c r="P82" s="30" cm="1">
        <f t="array" ref="P82">IF($D82="","",_xlfn.SWITCH($J82,"Equal allocation",ROUND(($G82+$G82*$H82)/12,2),"Weighted Allocation",ROUND(($G82+$G82*$H82)*_xll.ACCOUNTTURNOVER(Connection,$E$10,,$D82,,$E$4,P$2,P$2)/IF($G82=0,12,$G82),2),"Manual Allocation",AB82))</f>
        <v>0</v>
      </c>
      <c r="Q82" s="30" cm="1">
        <f t="array" ref="Q82">IF($D82="","",_xlfn.SWITCH($J82,"Equal allocation",ROUND(($G82+$G82*$H82)/12,2),"Weighted Allocation",ROUND(($G82+$G82*$H82)*_xll.ACCOUNTTURNOVER(Connection,$E$10,,$D82,,$E$4,Q$2,Q$2)/IF($G82=0,12,$G82),2),"Manual Allocation",AC82))</f>
        <v>0</v>
      </c>
      <c r="R82" s="30" cm="1">
        <f t="array" ref="R82">IF($D82="","",_xlfn.SWITCH($J82,"Equal allocation",ROUND(($G82+$G82*$H82)/12,2),"Weighted Allocation",ROUND(($G82+$G82*$H82)*_xll.ACCOUNTTURNOVER(Connection,$E$10,,$D82,,$E$4,R$2,R$2)/IF($G82=0,12,$G82),2),"Manual Allocation",AD82))</f>
        <v>0</v>
      </c>
      <c r="S82" s="30" cm="1">
        <f t="array" ref="S82">IF($D82="","",_xlfn.SWITCH($J82,"Equal allocation",ROUND(($G82+$G82*$H82)/12,2),"Weighted Allocation",ROUND(($G82+$G82*$H82)*_xll.ACCOUNTTURNOVER(Connection,$E$10,,$D82,,$E$4,S$2,S$2)/IF($G82=0,12,$G82),2),"Manual Allocation",AE82))</f>
        <v>0</v>
      </c>
      <c r="T82" s="30" cm="1">
        <f t="array" ref="T82">IF($D82="","",_xlfn.SWITCH($J82,"Equal allocation",ROUND(($G82+$G82*$H82)/12,2),"Weighted Allocation",ROUND(($G82+$G82*$H82)*_xll.ACCOUNTTURNOVER(Connection,$E$10,,$D82,,$E$4,T$2,T$2)/IF($G82=0,12,$G82),2),"Manual Allocation",AF82))</f>
        <v>0</v>
      </c>
      <c r="U82" s="30" cm="1">
        <f t="array" ref="U82">IF($D82="","",_xlfn.SWITCH($J82,"Equal allocation",ROUND(($G82+$G82*$H82)/12,2),"Weighted Allocation",ROUND(($G82+$G82*$H82)*_xll.ACCOUNTTURNOVER(Connection,$E$10,,$D82,,$E$4,U$2,U$2)/IF($G82=0,12,$G82),2),"Manual Allocation",AG82))</f>
        <v>0</v>
      </c>
      <c r="V82" s="30" cm="1">
        <f t="array" ref="V82">IF($D82="","",_xlfn.SWITCH($J82,"Equal allocation",ROUND(($G82+$G82*$H82)/12,2),"Weighted Allocation",ROUND(($G82+$G82*$H82)*_xll.ACCOUNTTURNOVER(Connection,$E$10,,$D82,,$E$4,V$2,V$2)/IF($G82=0,12,$G82),2),"Manual Allocation",AH82))</f>
        <v>0</v>
      </c>
      <c r="W82" s="30" cm="1">
        <f t="array" ref="W82">IF($D82="","",_xlfn.SWITCH($J82,"Equal allocation",ROUND(($G82+$G82*$H82)/12,2),"Weighted Allocation",ROUND(($G82+$G82*$H82)*_xll.ACCOUNTTURNOVER(Connection,$E$10,,$D82,,$E$4,W$2,W$2)/IF($G82=0,12,$G82),2),"Manual Allocation",AI82))</f>
        <v>0</v>
      </c>
      <c r="X82" s="30" cm="1">
        <f t="array" ref="X82">IF($D82="","",_xlfn.SWITCH($J82,"Equal allocation",ROUND(($G82+$G82*$H82)/12,2),"Weighted Allocation",ROUND(($G82+$G82*$H82)*_xll.ACCOUNTTURNOVER(Connection,$E$10,,$D82,,$E$4,X$2,X$2)/IF($G82=0,12,$G82),2),"Manual Allocation",AJ82))</f>
        <v>0</v>
      </c>
      <c r="Y82" s="58"/>
      <c r="Z82" s="58"/>
      <c r="AA82" s="58"/>
      <c r="AB82" s="58"/>
      <c r="AC82" s="58"/>
      <c r="AD82" s="58"/>
      <c r="AE82" s="58"/>
      <c r="AF82" s="58"/>
      <c r="AG82" s="58"/>
      <c r="AH82" s="58"/>
      <c r="AI82" s="58"/>
      <c r="AJ82" s="59"/>
    </row>
    <row r="83" spans="1:36" s="25" customFormat="1" x14ac:dyDescent="0.45">
      <c r="A83" s="19"/>
      <c r="B83" s="19"/>
      <c r="C83" s="19"/>
      <c r="D83" s="15" t="str">
        <v>81010</v>
      </c>
      <c r="E83" s="15" t="str">
        <v>000000</v>
      </c>
      <c r="F83" s="16" t="str">
        <v>Bad Debts</v>
      </c>
      <c r="G83" s="55">
        <v>245.94</v>
      </c>
      <c r="H83" s="37"/>
      <c r="I83" s="17" t="str" cm="1">
        <f t="array" ref="I83">IF($D83="","",_xll.WRITEBACKBUDGET(Connection,$E$4,$E$10,$H$9,FALSE,$D83,$E83,$M83:$X83))</f>
        <v>Pending</v>
      </c>
      <c r="J83" s="17" t="str">
        <f t="shared" si="0"/>
        <v>Equal allocation</v>
      </c>
      <c r="K83" s="16">
        <f t="shared" si="1"/>
        <v>246</v>
      </c>
      <c r="L83" s="16">
        <f t="shared" si="2"/>
        <v>246</v>
      </c>
      <c r="M83" s="30" cm="1">
        <f t="array" ref="M83">IF($D83="","",_xlfn.SWITCH($J83,"Equal allocation",ROUND(($G83+$G83*$H83)/12,2),"Weighted Allocation",ROUND(($G83+$G83*$H83)*_xll.ACCOUNTTURNOVER(Connection,$E$10,,$D83,,$E$4,M$2,M$2)/IF($G83=0,12,$G83),2),"Manual Allocation",Y83))</f>
        <v>20.5</v>
      </c>
      <c r="N83" s="30" cm="1">
        <f t="array" ref="N83">IF($D83="","",_xlfn.SWITCH($J83,"Equal allocation",ROUND(($G83+$G83*$H83)/12,2),"Weighted Allocation",ROUND(($G83+$G83*$H83)*_xll.ACCOUNTTURNOVER(Connection,$E$10,,$D83,,$E$4,N$2,N$2)/IF($G83=0,12,$G83),2),"Manual Allocation",Z83))</f>
        <v>20.5</v>
      </c>
      <c r="O83" s="30" cm="1">
        <f t="array" ref="O83">IF($D83="","",_xlfn.SWITCH($J83,"Equal allocation",ROUND(($G83+$G83*$H83)/12,2),"Weighted Allocation",ROUND(($G83+$G83*$H83)*_xll.ACCOUNTTURNOVER(Connection,$E$10,,$D83,,$E$4,O$2,O$2)/IF($G83=0,12,$G83),2),"Manual Allocation",AA83))</f>
        <v>20.5</v>
      </c>
      <c r="P83" s="30" cm="1">
        <f t="array" ref="P83">IF($D83="","",_xlfn.SWITCH($J83,"Equal allocation",ROUND(($G83+$G83*$H83)/12,2),"Weighted Allocation",ROUND(($G83+$G83*$H83)*_xll.ACCOUNTTURNOVER(Connection,$E$10,,$D83,,$E$4,P$2,P$2)/IF($G83=0,12,$G83),2),"Manual Allocation",AB83))</f>
        <v>20.5</v>
      </c>
      <c r="Q83" s="30" cm="1">
        <f t="array" ref="Q83">IF($D83="","",_xlfn.SWITCH($J83,"Equal allocation",ROUND(($G83+$G83*$H83)/12,2),"Weighted Allocation",ROUND(($G83+$G83*$H83)*_xll.ACCOUNTTURNOVER(Connection,$E$10,,$D83,,$E$4,Q$2,Q$2)/IF($G83=0,12,$G83),2),"Manual Allocation",AC83))</f>
        <v>20.5</v>
      </c>
      <c r="R83" s="30" cm="1">
        <f t="array" ref="R83">IF($D83="","",_xlfn.SWITCH($J83,"Equal allocation",ROUND(($G83+$G83*$H83)/12,2),"Weighted Allocation",ROUND(($G83+$G83*$H83)*_xll.ACCOUNTTURNOVER(Connection,$E$10,,$D83,,$E$4,R$2,R$2)/IF($G83=0,12,$G83),2),"Manual Allocation",AD83))</f>
        <v>20.5</v>
      </c>
      <c r="S83" s="30" cm="1">
        <f t="array" ref="S83">IF($D83="","",_xlfn.SWITCH($J83,"Equal allocation",ROUND(($G83+$G83*$H83)/12,2),"Weighted Allocation",ROUND(($G83+$G83*$H83)*_xll.ACCOUNTTURNOVER(Connection,$E$10,,$D83,,$E$4,S$2,S$2)/IF($G83=0,12,$G83),2),"Manual Allocation",AE83))</f>
        <v>20.5</v>
      </c>
      <c r="T83" s="30" cm="1">
        <f t="array" ref="T83">IF($D83="","",_xlfn.SWITCH($J83,"Equal allocation",ROUND(($G83+$G83*$H83)/12,2),"Weighted Allocation",ROUND(($G83+$G83*$H83)*_xll.ACCOUNTTURNOVER(Connection,$E$10,,$D83,,$E$4,T$2,T$2)/IF($G83=0,12,$G83),2),"Manual Allocation",AF83))</f>
        <v>20.5</v>
      </c>
      <c r="U83" s="30" cm="1">
        <f t="array" ref="U83">IF($D83="","",_xlfn.SWITCH($J83,"Equal allocation",ROUND(($G83+$G83*$H83)/12,2),"Weighted Allocation",ROUND(($G83+$G83*$H83)*_xll.ACCOUNTTURNOVER(Connection,$E$10,,$D83,,$E$4,U$2,U$2)/IF($G83=0,12,$G83),2),"Manual Allocation",AG83))</f>
        <v>20.5</v>
      </c>
      <c r="V83" s="30" cm="1">
        <f t="array" ref="V83">IF($D83="","",_xlfn.SWITCH($J83,"Equal allocation",ROUND(($G83+$G83*$H83)/12,2),"Weighted Allocation",ROUND(($G83+$G83*$H83)*_xll.ACCOUNTTURNOVER(Connection,$E$10,,$D83,,$E$4,V$2,V$2)/IF($G83=0,12,$G83),2),"Manual Allocation",AH83))</f>
        <v>20.5</v>
      </c>
      <c r="W83" s="30" cm="1">
        <f t="array" ref="W83">IF($D83="","",_xlfn.SWITCH($J83,"Equal allocation",ROUND(($G83+$G83*$H83)/12,2),"Weighted Allocation",ROUND(($G83+$G83*$H83)*_xll.ACCOUNTTURNOVER(Connection,$E$10,,$D83,,$E$4,W$2,W$2)/IF($G83=0,12,$G83),2),"Manual Allocation",AI83))</f>
        <v>20.5</v>
      </c>
      <c r="X83" s="30" cm="1">
        <f t="array" ref="X83">IF($D83="","",_xlfn.SWITCH($J83,"Equal allocation",ROUND(($G83+$G83*$H83)/12,2),"Weighted Allocation",ROUND(($G83+$G83*$H83)*_xll.ACCOUNTTURNOVER(Connection,$E$10,,$D83,,$E$4,X$2,X$2)/IF($G83=0,12,$G83),2),"Manual Allocation",AJ83))</f>
        <v>20.5</v>
      </c>
      <c r="Y83" s="58"/>
      <c r="Z83" s="58"/>
      <c r="AA83" s="58"/>
      <c r="AB83" s="58"/>
      <c r="AC83" s="58"/>
      <c r="AD83" s="58"/>
      <c r="AE83" s="58"/>
      <c r="AF83" s="58"/>
      <c r="AG83" s="58"/>
      <c r="AH83" s="58"/>
      <c r="AI83" s="58"/>
      <c r="AJ83" s="59"/>
    </row>
    <row r="84" spans="1:36" s="25" customFormat="1" x14ac:dyDescent="0.45">
      <c r="A84" s="19"/>
      <c r="B84" s="19"/>
      <c r="C84" s="19"/>
      <c r="D84" s="15" t="str">
        <v>81020</v>
      </c>
      <c r="E84" s="15" t="str">
        <v>000000</v>
      </c>
      <c r="F84" s="16" t="str">
        <v>Reclassification account</v>
      </c>
      <c r="G84" s="55">
        <v>0</v>
      </c>
      <c r="H84" s="37"/>
      <c r="I84" s="17" t="str" cm="1">
        <f t="array" ref="I84">IF($D84="","",_xll.WRITEBACKBUDGET(Connection,$E$4,$E$10,$H$9,FALSE,$D84,$E84,$M84:$X84))</f>
        <v>Pending</v>
      </c>
      <c r="J84" s="17" t="str">
        <f t="shared" si="0"/>
        <v>Equal allocation</v>
      </c>
      <c r="K84" s="16">
        <f t="shared" si="1"/>
        <v>0</v>
      </c>
      <c r="L84" s="16">
        <f t="shared" si="2"/>
        <v>0</v>
      </c>
      <c r="M84" s="30" cm="1">
        <f t="array" ref="M84">IF($D84="","",_xlfn.SWITCH($J84,"Equal allocation",ROUND(($G84+$G84*$H84)/12,2),"Weighted Allocation",ROUND(($G84+$G84*$H84)*_xll.ACCOUNTTURNOVER(Connection,$E$10,,$D84,,$E$4,M$2,M$2)/IF($G84=0,12,$G84),2),"Manual Allocation",Y84))</f>
        <v>0</v>
      </c>
      <c r="N84" s="30" cm="1">
        <f t="array" ref="N84">IF($D84="","",_xlfn.SWITCH($J84,"Equal allocation",ROUND(($G84+$G84*$H84)/12,2),"Weighted Allocation",ROUND(($G84+$G84*$H84)*_xll.ACCOUNTTURNOVER(Connection,$E$10,,$D84,,$E$4,N$2,N$2)/IF($G84=0,12,$G84),2),"Manual Allocation",Z84))</f>
        <v>0</v>
      </c>
      <c r="O84" s="30" cm="1">
        <f t="array" ref="O84">IF($D84="","",_xlfn.SWITCH($J84,"Equal allocation",ROUND(($G84+$G84*$H84)/12,2),"Weighted Allocation",ROUND(($G84+$G84*$H84)*_xll.ACCOUNTTURNOVER(Connection,$E$10,,$D84,,$E$4,O$2,O$2)/IF($G84=0,12,$G84),2),"Manual Allocation",AA84))</f>
        <v>0</v>
      </c>
      <c r="P84" s="30" cm="1">
        <f t="array" ref="P84">IF($D84="","",_xlfn.SWITCH($J84,"Equal allocation",ROUND(($G84+$G84*$H84)/12,2),"Weighted Allocation",ROUND(($G84+$G84*$H84)*_xll.ACCOUNTTURNOVER(Connection,$E$10,,$D84,,$E$4,P$2,P$2)/IF($G84=0,12,$G84),2),"Manual Allocation",AB84))</f>
        <v>0</v>
      </c>
      <c r="Q84" s="30" cm="1">
        <f t="array" ref="Q84">IF($D84="","",_xlfn.SWITCH($J84,"Equal allocation",ROUND(($G84+$G84*$H84)/12,2),"Weighted Allocation",ROUND(($G84+$G84*$H84)*_xll.ACCOUNTTURNOVER(Connection,$E$10,,$D84,,$E$4,Q$2,Q$2)/IF($G84=0,12,$G84),2),"Manual Allocation",AC84))</f>
        <v>0</v>
      </c>
      <c r="R84" s="30" cm="1">
        <f t="array" ref="R84">IF($D84="","",_xlfn.SWITCH($J84,"Equal allocation",ROUND(($G84+$G84*$H84)/12,2),"Weighted Allocation",ROUND(($G84+$G84*$H84)*_xll.ACCOUNTTURNOVER(Connection,$E$10,,$D84,,$E$4,R$2,R$2)/IF($G84=0,12,$G84),2),"Manual Allocation",AD84))</f>
        <v>0</v>
      </c>
      <c r="S84" s="30" cm="1">
        <f t="array" ref="S84">IF($D84="","",_xlfn.SWITCH($J84,"Equal allocation",ROUND(($G84+$G84*$H84)/12,2),"Weighted Allocation",ROUND(($G84+$G84*$H84)*_xll.ACCOUNTTURNOVER(Connection,$E$10,,$D84,,$E$4,S$2,S$2)/IF($G84=0,12,$G84),2),"Manual Allocation",AE84))</f>
        <v>0</v>
      </c>
      <c r="T84" s="30" cm="1">
        <f t="array" ref="T84">IF($D84="","",_xlfn.SWITCH($J84,"Equal allocation",ROUND(($G84+$G84*$H84)/12,2),"Weighted Allocation",ROUND(($G84+$G84*$H84)*_xll.ACCOUNTTURNOVER(Connection,$E$10,,$D84,,$E$4,T$2,T$2)/IF($G84=0,12,$G84),2),"Manual Allocation",AF84))</f>
        <v>0</v>
      </c>
      <c r="U84" s="30" cm="1">
        <f t="array" ref="U84">IF($D84="","",_xlfn.SWITCH($J84,"Equal allocation",ROUND(($G84+$G84*$H84)/12,2),"Weighted Allocation",ROUND(($G84+$G84*$H84)*_xll.ACCOUNTTURNOVER(Connection,$E$10,,$D84,,$E$4,U$2,U$2)/IF($G84=0,12,$G84),2),"Manual Allocation",AG84))</f>
        <v>0</v>
      </c>
      <c r="V84" s="30" cm="1">
        <f t="array" ref="V84">IF($D84="","",_xlfn.SWITCH($J84,"Equal allocation",ROUND(($G84+$G84*$H84)/12,2),"Weighted Allocation",ROUND(($G84+$G84*$H84)*_xll.ACCOUNTTURNOVER(Connection,$E$10,,$D84,,$E$4,V$2,V$2)/IF($G84=0,12,$G84),2),"Manual Allocation",AH84))</f>
        <v>0</v>
      </c>
      <c r="W84" s="30" cm="1">
        <f t="array" ref="W84">IF($D84="","",_xlfn.SWITCH($J84,"Equal allocation",ROUND(($G84+$G84*$H84)/12,2),"Weighted Allocation",ROUND(($G84+$G84*$H84)*_xll.ACCOUNTTURNOVER(Connection,$E$10,,$D84,,$E$4,W$2,W$2)/IF($G84=0,12,$G84),2),"Manual Allocation",AI84))</f>
        <v>0</v>
      </c>
      <c r="X84" s="30" cm="1">
        <f t="array" ref="X84">IF($D84="","",_xlfn.SWITCH($J84,"Equal allocation",ROUND(($G84+$G84*$H84)/12,2),"Weighted Allocation",ROUND(($G84+$G84*$H84)*_xll.ACCOUNTTURNOVER(Connection,$E$10,,$D84,,$E$4,X$2,X$2)/IF($G84=0,12,$G84),2),"Manual Allocation",AJ84))</f>
        <v>0</v>
      </c>
      <c r="Y84" s="58"/>
      <c r="Z84" s="58"/>
      <c r="AA84" s="58"/>
      <c r="AB84" s="58"/>
      <c r="AC84" s="58"/>
      <c r="AD84" s="58"/>
      <c r="AE84" s="58"/>
      <c r="AF84" s="58"/>
      <c r="AG84" s="58"/>
      <c r="AH84" s="58"/>
      <c r="AI84" s="58"/>
      <c r="AJ84" s="59"/>
    </row>
    <row r="85" spans="1:36" s="25" customFormat="1" x14ac:dyDescent="0.45">
      <c r="A85" s="19"/>
      <c r="B85" s="19"/>
      <c r="C85" s="19"/>
      <c r="D85" s="15" t="str">
        <v>81100</v>
      </c>
      <c r="E85" s="15" t="str">
        <v>000000</v>
      </c>
      <c r="F85" s="16" t="str">
        <v>Other Expense:Interest Expense</v>
      </c>
      <c r="G85" s="55">
        <v>600000</v>
      </c>
      <c r="H85" s="37"/>
      <c r="I85" s="17" t="str" cm="1">
        <f t="array" ref="I85">IF($D85="","",_xll.WRITEBACKBUDGET(Connection,$E$4,$E$10,$H$9,FALSE,$D85,$E85,$M85:$X85))</f>
        <v>Pending</v>
      </c>
      <c r="J85" s="17" t="str">
        <f t="shared" si="0"/>
        <v>Equal allocation</v>
      </c>
      <c r="K85" s="16">
        <f t="shared" si="1"/>
        <v>600000</v>
      </c>
      <c r="L85" s="16">
        <f t="shared" si="2"/>
        <v>600000</v>
      </c>
      <c r="M85" s="30" cm="1">
        <f t="array" ref="M85">IF($D85="","",_xlfn.SWITCH($J85,"Equal allocation",ROUND(($G85+$G85*$H85)/12,2),"Weighted Allocation",ROUND(($G85+$G85*$H85)*_xll.ACCOUNTTURNOVER(Connection,$E$10,,$D85,,$E$4,M$2,M$2)/IF($G85=0,12,$G85),2),"Manual Allocation",Y85))</f>
        <v>50000</v>
      </c>
      <c r="N85" s="30" cm="1">
        <f t="array" ref="N85">IF($D85="","",_xlfn.SWITCH($J85,"Equal allocation",ROUND(($G85+$G85*$H85)/12,2),"Weighted Allocation",ROUND(($G85+$G85*$H85)*_xll.ACCOUNTTURNOVER(Connection,$E$10,,$D85,,$E$4,N$2,N$2)/IF($G85=0,12,$G85),2),"Manual Allocation",Z85))</f>
        <v>50000</v>
      </c>
      <c r="O85" s="30" cm="1">
        <f t="array" ref="O85">IF($D85="","",_xlfn.SWITCH($J85,"Equal allocation",ROUND(($G85+$G85*$H85)/12,2),"Weighted Allocation",ROUND(($G85+$G85*$H85)*_xll.ACCOUNTTURNOVER(Connection,$E$10,,$D85,,$E$4,O$2,O$2)/IF($G85=0,12,$G85),2),"Manual Allocation",AA85))</f>
        <v>50000</v>
      </c>
      <c r="P85" s="30" cm="1">
        <f t="array" ref="P85">IF($D85="","",_xlfn.SWITCH($J85,"Equal allocation",ROUND(($G85+$G85*$H85)/12,2),"Weighted Allocation",ROUND(($G85+$G85*$H85)*_xll.ACCOUNTTURNOVER(Connection,$E$10,,$D85,,$E$4,P$2,P$2)/IF($G85=0,12,$G85),2),"Manual Allocation",AB85))</f>
        <v>50000</v>
      </c>
      <c r="Q85" s="30" cm="1">
        <f t="array" ref="Q85">IF($D85="","",_xlfn.SWITCH($J85,"Equal allocation",ROUND(($G85+$G85*$H85)/12,2),"Weighted Allocation",ROUND(($G85+$G85*$H85)*_xll.ACCOUNTTURNOVER(Connection,$E$10,,$D85,,$E$4,Q$2,Q$2)/IF($G85=0,12,$G85),2),"Manual Allocation",AC85))</f>
        <v>50000</v>
      </c>
      <c r="R85" s="30" cm="1">
        <f t="array" ref="R85">IF($D85="","",_xlfn.SWITCH($J85,"Equal allocation",ROUND(($G85+$G85*$H85)/12,2),"Weighted Allocation",ROUND(($G85+$G85*$H85)*_xll.ACCOUNTTURNOVER(Connection,$E$10,,$D85,,$E$4,R$2,R$2)/IF($G85=0,12,$G85),2),"Manual Allocation",AD85))</f>
        <v>50000</v>
      </c>
      <c r="S85" s="30" cm="1">
        <f t="array" ref="S85">IF($D85="","",_xlfn.SWITCH($J85,"Equal allocation",ROUND(($G85+$G85*$H85)/12,2),"Weighted Allocation",ROUND(($G85+$G85*$H85)*_xll.ACCOUNTTURNOVER(Connection,$E$10,,$D85,,$E$4,S$2,S$2)/IF($G85=0,12,$G85),2),"Manual Allocation",AE85))</f>
        <v>50000</v>
      </c>
      <c r="T85" s="30" cm="1">
        <f t="array" ref="T85">IF($D85="","",_xlfn.SWITCH($J85,"Equal allocation",ROUND(($G85+$G85*$H85)/12,2),"Weighted Allocation",ROUND(($G85+$G85*$H85)*_xll.ACCOUNTTURNOVER(Connection,$E$10,,$D85,,$E$4,T$2,T$2)/IF($G85=0,12,$G85),2),"Manual Allocation",AF85))</f>
        <v>50000</v>
      </c>
      <c r="U85" s="30" cm="1">
        <f t="array" ref="U85">IF($D85="","",_xlfn.SWITCH($J85,"Equal allocation",ROUND(($G85+$G85*$H85)/12,2),"Weighted Allocation",ROUND(($G85+$G85*$H85)*_xll.ACCOUNTTURNOVER(Connection,$E$10,,$D85,,$E$4,U$2,U$2)/IF($G85=0,12,$G85),2),"Manual Allocation",AG85))</f>
        <v>50000</v>
      </c>
      <c r="V85" s="30" cm="1">
        <f t="array" ref="V85">IF($D85="","",_xlfn.SWITCH($J85,"Equal allocation",ROUND(($G85+$G85*$H85)/12,2),"Weighted Allocation",ROUND(($G85+$G85*$H85)*_xll.ACCOUNTTURNOVER(Connection,$E$10,,$D85,,$E$4,V$2,V$2)/IF($G85=0,12,$G85),2),"Manual Allocation",AH85))</f>
        <v>50000</v>
      </c>
      <c r="W85" s="30" cm="1">
        <f t="array" ref="W85">IF($D85="","",_xlfn.SWITCH($J85,"Equal allocation",ROUND(($G85+$G85*$H85)/12,2),"Weighted Allocation",ROUND(($G85+$G85*$H85)*_xll.ACCOUNTTURNOVER(Connection,$E$10,,$D85,,$E$4,W$2,W$2)/IF($G85=0,12,$G85),2),"Manual Allocation",AI85))</f>
        <v>50000</v>
      </c>
      <c r="X85" s="30" cm="1">
        <f t="array" ref="X85">IF($D85="","",_xlfn.SWITCH($J85,"Equal allocation",ROUND(($G85+$G85*$H85)/12,2),"Weighted Allocation",ROUND(($G85+$G85*$H85)*_xll.ACCOUNTTURNOVER(Connection,$E$10,,$D85,,$E$4,X$2,X$2)/IF($G85=0,12,$G85),2),"Manual Allocation",AJ85))</f>
        <v>50000</v>
      </c>
      <c r="Y85" s="58"/>
      <c r="Z85" s="58"/>
      <c r="AA85" s="58"/>
      <c r="AB85" s="58"/>
      <c r="AC85" s="58"/>
      <c r="AD85" s="58"/>
      <c r="AE85" s="58"/>
      <c r="AF85" s="58"/>
      <c r="AG85" s="58"/>
      <c r="AH85" s="58"/>
      <c r="AI85" s="58"/>
      <c r="AJ85" s="59"/>
    </row>
    <row r="86" spans="1:36" s="25" customFormat="1" x14ac:dyDescent="0.45">
      <c r="A86" s="19"/>
      <c r="B86" s="19"/>
      <c r="C86" s="19"/>
      <c r="D86" s="15" t="str">
        <v>82000</v>
      </c>
      <c r="E86" s="15" t="str">
        <v>000000</v>
      </c>
      <c r="F86" s="16" t="str">
        <v>Project burden</v>
      </c>
      <c r="G86" s="55">
        <v>0</v>
      </c>
      <c r="H86" s="37"/>
      <c r="I86" s="17" t="str" cm="1">
        <f t="array" ref="I86">IF($D86="","",_xll.WRITEBACKBUDGET(Connection,$E$4,$E$10,$H$9,FALSE,$D86,$E86,$M86:$X86))</f>
        <v>Pending</v>
      </c>
      <c r="J86" s="17" t="str">
        <f t="shared" si="0"/>
        <v>Equal allocation</v>
      </c>
      <c r="K86" s="16">
        <f t="shared" si="1"/>
        <v>0</v>
      </c>
      <c r="L86" s="16">
        <f t="shared" si="2"/>
        <v>0</v>
      </c>
      <c r="M86" s="30" cm="1">
        <f t="array" ref="M86">IF($D86="","",_xlfn.SWITCH($J86,"Equal allocation",ROUND(($G86+$G86*$H86)/12,2),"Weighted Allocation",ROUND(($G86+$G86*$H86)*_xll.ACCOUNTTURNOVER(Connection,$E$10,,$D86,,$E$4,M$2,M$2)/IF($G86=0,12,$G86),2),"Manual Allocation",Y86))</f>
        <v>0</v>
      </c>
      <c r="N86" s="30" cm="1">
        <f t="array" ref="N86">IF($D86="","",_xlfn.SWITCH($J86,"Equal allocation",ROUND(($G86+$G86*$H86)/12,2),"Weighted Allocation",ROUND(($G86+$G86*$H86)*_xll.ACCOUNTTURNOVER(Connection,$E$10,,$D86,,$E$4,N$2,N$2)/IF($G86=0,12,$G86),2),"Manual Allocation",Z86))</f>
        <v>0</v>
      </c>
      <c r="O86" s="30" cm="1">
        <f t="array" ref="O86">IF($D86="","",_xlfn.SWITCH($J86,"Equal allocation",ROUND(($G86+$G86*$H86)/12,2),"Weighted Allocation",ROUND(($G86+$G86*$H86)*_xll.ACCOUNTTURNOVER(Connection,$E$10,,$D86,,$E$4,O$2,O$2)/IF($G86=0,12,$G86),2),"Manual Allocation",AA86))</f>
        <v>0</v>
      </c>
      <c r="P86" s="30" cm="1">
        <f t="array" ref="P86">IF($D86="","",_xlfn.SWITCH($J86,"Equal allocation",ROUND(($G86+$G86*$H86)/12,2),"Weighted Allocation",ROUND(($G86+$G86*$H86)*_xll.ACCOUNTTURNOVER(Connection,$E$10,,$D86,,$E$4,P$2,P$2)/IF($G86=0,12,$G86),2),"Manual Allocation",AB86))</f>
        <v>0</v>
      </c>
      <c r="Q86" s="30" cm="1">
        <f t="array" ref="Q86">IF($D86="","",_xlfn.SWITCH($J86,"Equal allocation",ROUND(($G86+$G86*$H86)/12,2),"Weighted Allocation",ROUND(($G86+$G86*$H86)*_xll.ACCOUNTTURNOVER(Connection,$E$10,,$D86,,$E$4,Q$2,Q$2)/IF($G86=0,12,$G86),2),"Manual Allocation",AC86))</f>
        <v>0</v>
      </c>
      <c r="R86" s="30" cm="1">
        <f t="array" ref="R86">IF($D86="","",_xlfn.SWITCH($J86,"Equal allocation",ROUND(($G86+$G86*$H86)/12,2),"Weighted Allocation",ROUND(($G86+$G86*$H86)*_xll.ACCOUNTTURNOVER(Connection,$E$10,,$D86,,$E$4,R$2,R$2)/IF($G86=0,12,$G86),2),"Manual Allocation",AD86))</f>
        <v>0</v>
      </c>
      <c r="S86" s="30" cm="1">
        <f t="array" ref="S86">IF($D86="","",_xlfn.SWITCH($J86,"Equal allocation",ROUND(($G86+$G86*$H86)/12,2),"Weighted Allocation",ROUND(($G86+$G86*$H86)*_xll.ACCOUNTTURNOVER(Connection,$E$10,,$D86,,$E$4,S$2,S$2)/IF($G86=0,12,$G86),2),"Manual Allocation",AE86))</f>
        <v>0</v>
      </c>
      <c r="T86" s="30" cm="1">
        <f t="array" ref="T86">IF($D86="","",_xlfn.SWITCH($J86,"Equal allocation",ROUND(($G86+$G86*$H86)/12,2),"Weighted Allocation",ROUND(($G86+$G86*$H86)*_xll.ACCOUNTTURNOVER(Connection,$E$10,,$D86,,$E$4,T$2,T$2)/IF($G86=0,12,$G86),2),"Manual Allocation",AF86))</f>
        <v>0</v>
      </c>
      <c r="U86" s="30" cm="1">
        <f t="array" ref="U86">IF($D86="","",_xlfn.SWITCH($J86,"Equal allocation",ROUND(($G86+$G86*$H86)/12,2),"Weighted Allocation",ROUND(($G86+$G86*$H86)*_xll.ACCOUNTTURNOVER(Connection,$E$10,,$D86,,$E$4,U$2,U$2)/IF($G86=0,12,$G86),2),"Manual Allocation",AG86))</f>
        <v>0</v>
      </c>
      <c r="V86" s="30" cm="1">
        <f t="array" ref="V86">IF($D86="","",_xlfn.SWITCH($J86,"Equal allocation",ROUND(($G86+$G86*$H86)/12,2),"Weighted Allocation",ROUND(($G86+$G86*$H86)*_xll.ACCOUNTTURNOVER(Connection,$E$10,,$D86,,$E$4,V$2,V$2)/IF($G86=0,12,$G86),2),"Manual Allocation",AH86))</f>
        <v>0</v>
      </c>
      <c r="W86" s="30" cm="1">
        <f t="array" ref="W86">IF($D86="","",_xlfn.SWITCH($J86,"Equal allocation",ROUND(($G86+$G86*$H86)/12,2),"Weighted Allocation",ROUND(($G86+$G86*$H86)*_xll.ACCOUNTTURNOVER(Connection,$E$10,,$D86,,$E$4,W$2,W$2)/IF($G86=0,12,$G86),2),"Manual Allocation",AI86))</f>
        <v>0</v>
      </c>
      <c r="X86" s="30" cm="1">
        <f t="array" ref="X86">IF($D86="","",_xlfn.SWITCH($J86,"Equal allocation",ROUND(($G86+$G86*$H86)/12,2),"Weighted Allocation",ROUND(($G86+$G86*$H86)*_xll.ACCOUNTTURNOVER(Connection,$E$10,,$D86,,$E$4,X$2,X$2)/IF($G86=0,12,$G86),2),"Manual Allocation",AJ86))</f>
        <v>0</v>
      </c>
      <c r="Y86" s="58"/>
      <c r="Z86" s="58"/>
      <c r="AA86" s="58"/>
      <c r="AB86" s="58"/>
      <c r="AC86" s="58"/>
      <c r="AD86" s="58"/>
      <c r="AE86" s="58"/>
      <c r="AF86" s="58"/>
      <c r="AG86" s="58"/>
      <c r="AH86" s="58"/>
      <c r="AI86" s="58"/>
      <c r="AJ86" s="59"/>
    </row>
    <row r="87" spans="1:36" s="25" customFormat="1" x14ac:dyDescent="0.45">
      <c r="A87" s="19"/>
      <c r="B87" s="19"/>
      <c r="C87" s="19"/>
      <c r="D87" s="15" t="str">
        <v>83000</v>
      </c>
      <c r="E87" s="15" t="str">
        <v>000000</v>
      </c>
      <c r="F87" s="16" t="str">
        <v>Realized Gain / Loss Currency</v>
      </c>
      <c r="G87" s="55">
        <v>19749.72</v>
      </c>
      <c r="H87" s="37"/>
      <c r="I87" s="17" t="str" cm="1">
        <f t="array" ref="I87">IF($D87="","",_xll.WRITEBACKBUDGET(Connection,$E$4,$E$10,$H$9,FALSE,$D87,$E87,$M87:$X87))</f>
        <v>Pending</v>
      </c>
      <c r="J87" s="17" t="str">
        <f t="shared" si="0"/>
        <v>Equal allocation</v>
      </c>
      <c r="K87" s="16">
        <f t="shared" si="1"/>
        <v>19749.72</v>
      </c>
      <c r="L87" s="16">
        <f t="shared" si="2"/>
        <v>19749.72</v>
      </c>
      <c r="M87" s="30" cm="1">
        <f t="array" ref="M87">IF($D87="","",_xlfn.SWITCH($J87,"Equal allocation",ROUND(($G87+$G87*$H87)/12,2),"Weighted Allocation",ROUND(($G87+$G87*$H87)*_xll.ACCOUNTTURNOVER(Connection,$E$10,,$D87,,$E$4,M$2,M$2)/IF($G87=0,12,$G87),2),"Manual Allocation",Y87))</f>
        <v>1645.81</v>
      </c>
      <c r="N87" s="30" cm="1">
        <f t="array" ref="N87">IF($D87="","",_xlfn.SWITCH($J87,"Equal allocation",ROUND(($G87+$G87*$H87)/12,2),"Weighted Allocation",ROUND(($G87+$G87*$H87)*_xll.ACCOUNTTURNOVER(Connection,$E$10,,$D87,,$E$4,N$2,N$2)/IF($G87=0,12,$G87),2),"Manual Allocation",Z87))</f>
        <v>1645.81</v>
      </c>
      <c r="O87" s="30" cm="1">
        <f t="array" ref="O87">IF($D87="","",_xlfn.SWITCH($J87,"Equal allocation",ROUND(($G87+$G87*$H87)/12,2),"Weighted Allocation",ROUND(($G87+$G87*$H87)*_xll.ACCOUNTTURNOVER(Connection,$E$10,,$D87,,$E$4,O$2,O$2)/IF($G87=0,12,$G87),2),"Manual Allocation",AA87))</f>
        <v>1645.81</v>
      </c>
      <c r="P87" s="30" cm="1">
        <f t="array" ref="P87">IF($D87="","",_xlfn.SWITCH($J87,"Equal allocation",ROUND(($G87+$G87*$H87)/12,2),"Weighted Allocation",ROUND(($G87+$G87*$H87)*_xll.ACCOUNTTURNOVER(Connection,$E$10,,$D87,,$E$4,P$2,P$2)/IF($G87=0,12,$G87),2),"Manual Allocation",AB87))</f>
        <v>1645.81</v>
      </c>
      <c r="Q87" s="30" cm="1">
        <f t="array" ref="Q87">IF($D87="","",_xlfn.SWITCH($J87,"Equal allocation",ROUND(($G87+$G87*$H87)/12,2),"Weighted Allocation",ROUND(($G87+$G87*$H87)*_xll.ACCOUNTTURNOVER(Connection,$E$10,,$D87,,$E$4,Q$2,Q$2)/IF($G87=0,12,$G87),2),"Manual Allocation",AC87))</f>
        <v>1645.81</v>
      </c>
      <c r="R87" s="30" cm="1">
        <f t="array" ref="R87">IF($D87="","",_xlfn.SWITCH($J87,"Equal allocation",ROUND(($G87+$G87*$H87)/12,2),"Weighted Allocation",ROUND(($G87+$G87*$H87)*_xll.ACCOUNTTURNOVER(Connection,$E$10,,$D87,,$E$4,R$2,R$2)/IF($G87=0,12,$G87),2),"Manual Allocation",AD87))</f>
        <v>1645.81</v>
      </c>
      <c r="S87" s="30" cm="1">
        <f t="array" ref="S87">IF($D87="","",_xlfn.SWITCH($J87,"Equal allocation",ROUND(($G87+$G87*$H87)/12,2),"Weighted Allocation",ROUND(($G87+$G87*$H87)*_xll.ACCOUNTTURNOVER(Connection,$E$10,,$D87,,$E$4,S$2,S$2)/IF($G87=0,12,$G87),2),"Manual Allocation",AE87))</f>
        <v>1645.81</v>
      </c>
      <c r="T87" s="30" cm="1">
        <f t="array" ref="T87">IF($D87="","",_xlfn.SWITCH($J87,"Equal allocation",ROUND(($G87+$G87*$H87)/12,2),"Weighted Allocation",ROUND(($G87+$G87*$H87)*_xll.ACCOUNTTURNOVER(Connection,$E$10,,$D87,,$E$4,T$2,T$2)/IF($G87=0,12,$G87),2),"Manual Allocation",AF87))</f>
        <v>1645.81</v>
      </c>
      <c r="U87" s="30" cm="1">
        <f t="array" ref="U87">IF($D87="","",_xlfn.SWITCH($J87,"Equal allocation",ROUND(($G87+$G87*$H87)/12,2),"Weighted Allocation",ROUND(($G87+$G87*$H87)*_xll.ACCOUNTTURNOVER(Connection,$E$10,,$D87,,$E$4,U$2,U$2)/IF($G87=0,12,$G87),2),"Manual Allocation",AG87))</f>
        <v>1645.81</v>
      </c>
      <c r="V87" s="30" cm="1">
        <f t="array" ref="V87">IF($D87="","",_xlfn.SWITCH($J87,"Equal allocation",ROUND(($G87+$G87*$H87)/12,2),"Weighted Allocation",ROUND(($G87+$G87*$H87)*_xll.ACCOUNTTURNOVER(Connection,$E$10,,$D87,,$E$4,V$2,V$2)/IF($G87=0,12,$G87),2),"Manual Allocation",AH87))</f>
        <v>1645.81</v>
      </c>
      <c r="W87" s="30" cm="1">
        <f t="array" ref="W87">IF($D87="","",_xlfn.SWITCH($J87,"Equal allocation",ROUND(($G87+$G87*$H87)/12,2),"Weighted Allocation",ROUND(($G87+$G87*$H87)*_xll.ACCOUNTTURNOVER(Connection,$E$10,,$D87,,$E$4,W$2,W$2)/IF($G87=0,12,$G87),2),"Manual Allocation",AI87))</f>
        <v>1645.81</v>
      </c>
      <c r="X87" s="30" cm="1">
        <f t="array" ref="X87">IF($D87="","",_xlfn.SWITCH($J87,"Equal allocation",ROUND(($G87+$G87*$H87)/12,2),"Weighted Allocation",ROUND(($G87+$G87*$H87)*_xll.ACCOUNTTURNOVER(Connection,$E$10,,$D87,,$E$4,X$2,X$2)/IF($G87=0,12,$G87),2),"Manual Allocation",AJ87))</f>
        <v>1645.81</v>
      </c>
      <c r="Y87" s="58"/>
      <c r="Z87" s="58"/>
      <c r="AA87" s="58"/>
      <c r="AB87" s="58"/>
      <c r="AC87" s="58"/>
      <c r="AD87" s="58"/>
      <c r="AE87" s="58"/>
      <c r="AF87" s="58"/>
      <c r="AG87" s="58"/>
      <c r="AH87" s="58"/>
      <c r="AI87" s="58"/>
      <c r="AJ87" s="59"/>
    </row>
    <row r="88" spans="1:36" s="25" customFormat="1" x14ac:dyDescent="0.45">
      <c r="A88" s="19"/>
      <c r="B88" s="19"/>
      <c r="C88" s="19"/>
      <c r="D88" s="15" t="str">
        <v>83100</v>
      </c>
      <c r="E88" s="15" t="str">
        <v>000000</v>
      </c>
      <c r="F88" s="16" t="str">
        <v>Rounding Gain / Loss</v>
      </c>
      <c r="G88" s="55">
        <v>0</v>
      </c>
      <c r="H88" s="37"/>
      <c r="I88" s="17" t="str" cm="1">
        <f t="array" ref="I88">IF($D88="","",_xll.WRITEBACKBUDGET(Connection,$E$4,$E$10,$H$9,FALSE,$D88,$E88,$M88:$X88))</f>
        <v>Pending</v>
      </c>
      <c r="J88" s="17" t="str">
        <f t="shared" si="0"/>
        <v>Equal allocation</v>
      </c>
      <c r="K88" s="16">
        <f t="shared" si="1"/>
        <v>0</v>
      </c>
      <c r="L88" s="16">
        <f t="shared" si="2"/>
        <v>0</v>
      </c>
      <c r="M88" s="30" cm="1">
        <f t="array" ref="M88">IF($D88="","",_xlfn.SWITCH($J88,"Equal allocation",ROUND(($G88+$G88*$H88)/12,2),"Weighted Allocation",ROUND(($G88+$G88*$H88)*_xll.ACCOUNTTURNOVER(Connection,$E$10,,$D88,,$E$4,M$2,M$2)/IF($G88=0,12,$G88),2),"Manual Allocation",Y88))</f>
        <v>0</v>
      </c>
      <c r="N88" s="30" cm="1">
        <f t="array" ref="N88">IF($D88="","",_xlfn.SWITCH($J88,"Equal allocation",ROUND(($G88+$G88*$H88)/12,2),"Weighted Allocation",ROUND(($G88+$G88*$H88)*_xll.ACCOUNTTURNOVER(Connection,$E$10,,$D88,,$E$4,N$2,N$2)/IF($G88=0,12,$G88),2),"Manual Allocation",Z88))</f>
        <v>0</v>
      </c>
      <c r="O88" s="30" cm="1">
        <f t="array" ref="O88">IF($D88="","",_xlfn.SWITCH($J88,"Equal allocation",ROUND(($G88+$G88*$H88)/12,2),"Weighted Allocation",ROUND(($G88+$G88*$H88)*_xll.ACCOUNTTURNOVER(Connection,$E$10,,$D88,,$E$4,O$2,O$2)/IF($G88=0,12,$G88),2),"Manual Allocation",AA88))</f>
        <v>0</v>
      </c>
      <c r="P88" s="30" cm="1">
        <f t="array" ref="P88">IF($D88="","",_xlfn.SWITCH($J88,"Equal allocation",ROUND(($G88+$G88*$H88)/12,2),"Weighted Allocation",ROUND(($G88+$G88*$H88)*_xll.ACCOUNTTURNOVER(Connection,$E$10,,$D88,,$E$4,P$2,P$2)/IF($G88=0,12,$G88),2),"Manual Allocation",AB88))</f>
        <v>0</v>
      </c>
      <c r="Q88" s="30" cm="1">
        <f t="array" ref="Q88">IF($D88="","",_xlfn.SWITCH($J88,"Equal allocation",ROUND(($G88+$G88*$H88)/12,2),"Weighted Allocation",ROUND(($G88+$G88*$H88)*_xll.ACCOUNTTURNOVER(Connection,$E$10,,$D88,,$E$4,Q$2,Q$2)/IF($G88=0,12,$G88),2),"Manual Allocation",AC88))</f>
        <v>0</v>
      </c>
      <c r="R88" s="30" cm="1">
        <f t="array" ref="R88">IF($D88="","",_xlfn.SWITCH($J88,"Equal allocation",ROUND(($G88+$G88*$H88)/12,2),"Weighted Allocation",ROUND(($G88+$G88*$H88)*_xll.ACCOUNTTURNOVER(Connection,$E$10,,$D88,,$E$4,R$2,R$2)/IF($G88=0,12,$G88),2),"Manual Allocation",AD88))</f>
        <v>0</v>
      </c>
      <c r="S88" s="30" cm="1">
        <f t="array" ref="S88">IF($D88="","",_xlfn.SWITCH($J88,"Equal allocation",ROUND(($G88+$G88*$H88)/12,2),"Weighted Allocation",ROUND(($G88+$G88*$H88)*_xll.ACCOUNTTURNOVER(Connection,$E$10,,$D88,,$E$4,S$2,S$2)/IF($G88=0,12,$G88),2),"Manual Allocation",AE88))</f>
        <v>0</v>
      </c>
      <c r="T88" s="30" cm="1">
        <f t="array" ref="T88">IF($D88="","",_xlfn.SWITCH($J88,"Equal allocation",ROUND(($G88+$G88*$H88)/12,2),"Weighted Allocation",ROUND(($G88+$G88*$H88)*_xll.ACCOUNTTURNOVER(Connection,$E$10,,$D88,,$E$4,T$2,T$2)/IF($G88=0,12,$G88),2),"Manual Allocation",AF88))</f>
        <v>0</v>
      </c>
      <c r="U88" s="30" cm="1">
        <f t="array" ref="U88">IF($D88="","",_xlfn.SWITCH($J88,"Equal allocation",ROUND(($G88+$G88*$H88)/12,2),"Weighted Allocation",ROUND(($G88+$G88*$H88)*_xll.ACCOUNTTURNOVER(Connection,$E$10,,$D88,,$E$4,U$2,U$2)/IF($G88=0,12,$G88),2),"Manual Allocation",AG88))</f>
        <v>0</v>
      </c>
      <c r="V88" s="30" cm="1">
        <f t="array" ref="V88">IF($D88="","",_xlfn.SWITCH($J88,"Equal allocation",ROUND(($G88+$G88*$H88)/12,2),"Weighted Allocation",ROUND(($G88+$G88*$H88)*_xll.ACCOUNTTURNOVER(Connection,$E$10,,$D88,,$E$4,V$2,V$2)/IF($G88=0,12,$G88),2),"Manual Allocation",AH88))</f>
        <v>0</v>
      </c>
      <c r="W88" s="30" cm="1">
        <f t="array" ref="W88">IF($D88="","",_xlfn.SWITCH($J88,"Equal allocation",ROUND(($G88+$G88*$H88)/12,2),"Weighted Allocation",ROUND(($G88+$G88*$H88)*_xll.ACCOUNTTURNOVER(Connection,$E$10,,$D88,,$E$4,W$2,W$2)/IF($G88=0,12,$G88),2),"Manual Allocation",AI88))</f>
        <v>0</v>
      </c>
      <c r="X88" s="30" cm="1">
        <f t="array" ref="X88">IF($D88="","",_xlfn.SWITCH($J88,"Equal allocation",ROUND(($G88+$G88*$H88)/12,2),"Weighted Allocation",ROUND(($G88+$G88*$H88)*_xll.ACCOUNTTURNOVER(Connection,$E$10,,$D88,,$E$4,X$2,X$2)/IF($G88=0,12,$G88),2),"Manual Allocation",AJ88))</f>
        <v>0</v>
      </c>
      <c r="Y88" s="58"/>
      <c r="Z88" s="58"/>
      <c r="AA88" s="58"/>
      <c r="AB88" s="58"/>
      <c r="AC88" s="58"/>
      <c r="AD88" s="58"/>
      <c r="AE88" s="58"/>
      <c r="AF88" s="58"/>
      <c r="AG88" s="58"/>
      <c r="AH88" s="58"/>
      <c r="AI88" s="58"/>
      <c r="AJ88" s="59"/>
    </row>
    <row r="89" spans="1:36" s="25" customFormat="1" x14ac:dyDescent="0.45">
      <c r="A89" s="19"/>
      <c r="B89" s="19"/>
      <c r="C89" s="19"/>
      <c r="D89" s="15" t="str">
        <v>83200</v>
      </c>
      <c r="E89" s="15" t="str">
        <v>000000</v>
      </c>
      <c r="F89" s="16" t="str">
        <v>Cash Account Revaluation Gain / Loss</v>
      </c>
      <c r="G89" s="55">
        <v>242379.95</v>
      </c>
      <c r="H89" s="37"/>
      <c r="I89" s="17" t="str" cm="1">
        <f t="array" ref="I89">IF($D89="","",_xll.WRITEBACKBUDGET(Connection,$E$4,$E$10,$H$9,FALSE,$D89,$E89,$M89:$X89))</f>
        <v>Pending</v>
      </c>
      <c r="J89" s="17" t="str">
        <f t="shared" ref="J89:J200" si="3">IF($D89&lt;&gt;"","Equal allocation","")</f>
        <v>Equal allocation</v>
      </c>
      <c r="K89" s="16">
        <f t="shared" si="1"/>
        <v>242379.96000000008</v>
      </c>
      <c r="L89" s="16">
        <f t="shared" si="2"/>
        <v>242379.96000000008</v>
      </c>
      <c r="M89" s="30" cm="1">
        <f t="array" ref="M89">IF($D89="","",_xlfn.SWITCH($J89,"Equal allocation",ROUND(($G89+$G89*$H89)/12,2),"Weighted Allocation",ROUND(($G89+$G89*$H89)*_xll.ACCOUNTTURNOVER(Connection,$E$10,,$D89,,$E$4,M$2,M$2)/IF($G89=0,12,$G89),2),"Manual Allocation",Y89))</f>
        <v>20198.330000000002</v>
      </c>
      <c r="N89" s="30" cm="1">
        <f t="array" ref="N89">IF($D89="","",_xlfn.SWITCH($J89,"Equal allocation",ROUND(($G89+$G89*$H89)/12,2),"Weighted Allocation",ROUND(($G89+$G89*$H89)*_xll.ACCOUNTTURNOVER(Connection,$E$10,,$D89,,$E$4,N$2,N$2)/IF($G89=0,12,$G89),2),"Manual Allocation",Z89))</f>
        <v>20198.330000000002</v>
      </c>
      <c r="O89" s="30" cm="1">
        <f t="array" ref="O89">IF($D89="","",_xlfn.SWITCH($J89,"Equal allocation",ROUND(($G89+$G89*$H89)/12,2),"Weighted Allocation",ROUND(($G89+$G89*$H89)*_xll.ACCOUNTTURNOVER(Connection,$E$10,,$D89,,$E$4,O$2,O$2)/IF($G89=0,12,$G89),2),"Manual Allocation",AA89))</f>
        <v>20198.330000000002</v>
      </c>
      <c r="P89" s="30" cm="1">
        <f t="array" ref="P89">IF($D89="","",_xlfn.SWITCH($J89,"Equal allocation",ROUND(($G89+$G89*$H89)/12,2),"Weighted Allocation",ROUND(($G89+$G89*$H89)*_xll.ACCOUNTTURNOVER(Connection,$E$10,,$D89,,$E$4,P$2,P$2)/IF($G89=0,12,$G89),2),"Manual Allocation",AB89))</f>
        <v>20198.330000000002</v>
      </c>
      <c r="Q89" s="30" cm="1">
        <f t="array" ref="Q89">IF($D89="","",_xlfn.SWITCH($J89,"Equal allocation",ROUND(($G89+$G89*$H89)/12,2),"Weighted Allocation",ROUND(($G89+$G89*$H89)*_xll.ACCOUNTTURNOVER(Connection,$E$10,,$D89,,$E$4,Q$2,Q$2)/IF($G89=0,12,$G89),2),"Manual Allocation",AC89))</f>
        <v>20198.330000000002</v>
      </c>
      <c r="R89" s="30" cm="1">
        <f t="array" ref="R89">IF($D89="","",_xlfn.SWITCH($J89,"Equal allocation",ROUND(($G89+$G89*$H89)/12,2),"Weighted Allocation",ROUND(($G89+$G89*$H89)*_xll.ACCOUNTTURNOVER(Connection,$E$10,,$D89,,$E$4,R$2,R$2)/IF($G89=0,12,$G89),2),"Manual Allocation",AD89))</f>
        <v>20198.330000000002</v>
      </c>
      <c r="S89" s="30" cm="1">
        <f t="array" ref="S89">IF($D89="","",_xlfn.SWITCH($J89,"Equal allocation",ROUND(($G89+$G89*$H89)/12,2),"Weighted Allocation",ROUND(($G89+$G89*$H89)*_xll.ACCOUNTTURNOVER(Connection,$E$10,,$D89,,$E$4,S$2,S$2)/IF($G89=0,12,$G89),2),"Manual Allocation",AE89))</f>
        <v>20198.330000000002</v>
      </c>
      <c r="T89" s="30" cm="1">
        <f t="array" ref="T89">IF($D89="","",_xlfn.SWITCH($J89,"Equal allocation",ROUND(($G89+$G89*$H89)/12,2),"Weighted Allocation",ROUND(($G89+$G89*$H89)*_xll.ACCOUNTTURNOVER(Connection,$E$10,,$D89,,$E$4,T$2,T$2)/IF($G89=0,12,$G89),2),"Manual Allocation",AF89))</f>
        <v>20198.330000000002</v>
      </c>
      <c r="U89" s="30" cm="1">
        <f t="array" ref="U89">IF($D89="","",_xlfn.SWITCH($J89,"Equal allocation",ROUND(($G89+$G89*$H89)/12,2),"Weighted Allocation",ROUND(($G89+$G89*$H89)*_xll.ACCOUNTTURNOVER(Connection,$E$10,,$D89,,$E$4,U$2,U$2)/IF($G89=0,12,$G89),2),"Manual Allocation",AG89))</f>
        <v>20198.330000000002</v>
      </c>
      <c r="V89" s="30" cm="1">
        <f t="array" ref="V89">IF($D89="","",_xlfn.SWITCH($J89,"Equal allocation",ROUND(($G89+$G89*$H89)/12,2),"Weighted Allocation",ROUND(($G89+$G89*$H89)*_xll.ACCOUNTTURNOVER(Connection,$E$10,,$D89,,$E$4,V$2,V$2)/IF($G89=0,12,$G89),2),"Manual Allocation",AH89))</f>
        <v>20198.330000000002</v>
      </c>
      <c r="W89" s="30" cm="1">
        <f t="array" ref="W89">IF($D89="","",_xlfn.SWITCH($J89,"Equal allocation",ROUND(($G89+$G89*$H89)/12,2),"Weighted Allocation",ROUND(($G89+$G89*$H89)*_xll.ACCOUNTTURNOVER(Connection,$E$10,,$D89,,$E$4,W$2,W$2)/IF($G89=0,12,$G89),2),"Manual Allocation",AI89))</f>
        <v>20198.330000000002</v>
      </c>
      <c r="X89" s="30" cm="1">
        <f t="array" ref="X89">IF($D89="","",_xlfn.SWITCH($J89,"Equal allocation",ROUND(($G89+$G89*$H89)/12,2),"Weighted Allocation",ROUND(($G89+$G89*$H89)*_xll.ACCOUNTTURNOVER(Connection,$E$10,,$D89,,$E$4,X$2,X$2)/IF($G89=0,12,$G89),2),"Manual Allocation",AJ89))</f>
        <v>20198.330000000002</v>
      </c>
      <c r="Y89" s="58"/>
      <c r="Z89" s="58"/>
      <c r="AA89" s="58"/>
      <c r="AB89" s="58"/>
      <c r="AC89" s="58"/>
      <c r="AD89" s="58"/>
      <c r="AE89" s="58"/>
      <c r="AF89" s="58"/>
      <c r="AG89" s="58"/>
      <c r="AH89" s="58"/>
      <c r="AI89" s="58"/>
      <c r="AJ89" s="59"/>
    </row>
    <row r="90" spans="1:36" s="25" customFormat="1" x14ac:dyDescent="0.45">
      <c r="A90" s="19"/>
      <c r="B90" s="19"/>
      <c r="C90" s="19"/>
      <c r="D90" s="15" t="str">
        <v>84000</v>
      </c>
      <c r="E90" s="15" t="str">
        <v>000000</v>
      </c>
      <c r="F90" s="16" t="str">
        <v>Unrealized Gain / Loss Currency</v>
      </c>
      <c r="G90" s="55">
        <v>318.69</v>
      </c>
      <c r="H90" s="37"/>
      <c r="I90" s="17" t="str" cm="1">
        <f t="array" ref="I90">IF($D90="","",_xll.WRITEBACKBUDGET(Connection,$E$4,$E$10,$H$9,FALSE,$D90,$E90,$M90:$X90))</f>
        <v>Pending</v>
      </c>
      <c r="J90" s="17" t="str">
        <f t="shared" si="3"/>
        <v>Equal allocation</v>
      </c>
      <c r="K90" s="16">
        <f t="shared" ref="K90:K198" si="4">IF($D90="","",$L90)</f>
        <v>318.71999999999997</v>
      </c>
      <c r="L90" s="16">
        <f t="shared" ref="L90:L198" si="5">IF($D90="","",SUM($M90:$X90))</f>
        <v>318.71999999999997</v>
      </c>
      <c r="M90" s="30" cm="1">
        <f t="array" ref="M90">IF($D90="","",_xlfn.SWITCH($J90,"Equal allocation",ROUND(($G90+$G90*$H90)/12,2),"Weighted Allocation",ROUND(($G90+$G90*$H90)*_xll.ACCOUNTTURNOVER(Connection,$E$10,,$D90,,$E$4,M$2,M$2)/IF($G90=0,12,$G90),2),"Manual Allocation",Y90))</f>
        <v>26.56</v>
      </c>
      <c r="N90" s="30" cm="1">
        <f t="array" ref="N90">IF($D90="","",_xlfn.SWITCH($J90,"Equal allocation",ROUND(($G90+$G90*$H90)/12,2),"Weighted Allocation",ROUND(($G90+$G90*$H90)*_xll.ACCOUNTTURNOVER(Connection,$E$10,,$D90,,$E$4,N$2,N$2)/IF($G90=0,12,$G90),2),"Manual Allocation",Z90))</f>
        <v>26.56</v>
      </c>
      <c r="O90" s="30" cm="1">
        <f t="array" ref="O90">IF($D90="","",_xlfn.SWITCH($J90,"Equal allocation",ROUND(($G90+$G90*$H90)/12,2),"Weighted Allocation",ROUND(($G90+$G90*$H90)*_xll.ACCOUNTTURNOVER(Connection,$E$10,,$D90,,$E$4,O$2,O$2)/IF($G90=0,12,$G90),2),"Manual Allocation",AA90))</f>
        <v>26.56</v>
      </c>
      <c r="P90" s="30" cm="1">
        <f t="array" ref="P90">IF($D90="","",_xlfn.SWITCH($J90,"Equal allocation",ROUND(($G90+$G90*$H90)/12,2),"Weighted Allocation",ROUND(($G90+$G90*$H90)*_xll.ACCOUNTTURNOVER(Connection,$E$10,,$D90,,$E$4,P$2,P$2)/IF($G90=0,12,$G90),2),"Manual Allocation",AB90))</f>
        <v>26.56</v>
      </c>
      <c r="Q90" s="30" cm="1">
        <f t="array" ref="Q90">IF($D90="","",_xlfn.SWITCH($J90,"Equal allocation",ROUND(($G90+$G90*$H90)/12,2),"Weighted Allocation",ROUND(($G90+$G90*$H90)*_xll.ACCOUNTTURNOVER(Connection,$E$10,,$D90,,$E$4,Q$2,Q$2)/IF($G90=0,12,$G90),2),"Manual Allocation",AC90))</f>
        <v>26.56</v>
      </c>
      <c r="R90" s="30" cm="1">
        <f t="array" ref="R90">IF($D90="","",_xlfn.SWITCH($J90,"Equal allocation",ROUND(($G90+$G90*$H90)/12,2),"Weighted Allocation",ROUND(($G90+$G90*$H90)*_xll.ACCOUNTTURNOVER(Connection,$E$10,,$D90,,$E$4,R$2,R$2)/IF($G90=0,12,$G90),2),"Manual Allocation",AD90))</f>
        <v>26.56</v>
      </c>
      <c r="S90" s="30" cm="1">
        <f t="array" ref="S90">IF($D90="","",_xlfn.SWITCH($J90,"Equal allocation",ROUND(($G90+$G90*$H90)/12,2),"Weighted Allocation",ROUND(($G90+$G90*$H90)*_xll.ACCOUNTTURNOVER(Connection,$E$10,,$D90,,$E$4,S$2,S$2)/IF($G90=0,12,$G90),2),"Manual Allocation",AE90))</f>
        <v>26.56</v>
      </c>
      <c r="T90" s="30" cm="1">
        <f t="array" ref="T90">IF($D90="","",_xlfn.SWITCH($J90,"Equal allocation",ROUND(($G90+$G90*$H90)/12,2),"Weighted Allocation",ROUND(($G90+$G90*$H90)*_xll.ACCOUNTTURNOVER(Connection,$E$10,,$D90,,$E$4,T$2,T$2)/IF($G90=0,12,$G90),2),"Manual Allocation",AF90))</f>
        <v>26.56</v>
      </c>
      <c r="U90" s="30" cm="1">
        <f t="array" ref="U90">IF($D90="","",_xlfn.SWITCH($J90,"Equal allocation",ROUND(($G90+$G90*$H90)/12,2),"Weighted Allocation",ROUND(($G90+$G90*$H90)*_xll.ACCOUNTTURNOVER(Connection,$E$10,,$D90,,$E$4,U$2,U$2)/IF($G90=0,12,$G90),2),"Manual Allocation",AG90))</f>
        <v>26.56</v>
      </c>
      <c r="V90" s="30" cm="1">
        <f t="array" ref="V90">IF($D90="","",_xlfn.SWITCH($J90,"Equal allocation",ROUND(($G90+$G90*$H90)/12,2),"Weighted Allocation",ROUND(($G90+$G90*$H90)*_xll.ACCOUNTTURNOVER(Connection,$E$10,,$D90,,$E$4,V$2,V$2)/IF($G90=0,12,$G90),2),"Manual Allocation",AH90))</f>
        <v>26.56</v>
      </c>
      <c r="W90" s="30" cm="1">
        <f t="array" ref="W90">IF($D90="","",_xlfn.SWITCH($J90,"Equal allocation",ROUND(($G90+$G90*$H90)/12,2),"Weighted Allocation",ROUND(($G90+$G90*$H90)*_xll.ACCOUNTTURNOVER(Connection,$E$10,,$D90,,$E$4,W$2,W$2)/IF($G90=0,12,$G90),2),"Manual Allocation",AI90))</f>
        <v>26.56</v>
      </c>
      <c r="X90" s="30" cm="1">
        <f t="array" ref="X90">IF($D90="","",_xlfn.SWITCH($J90,"Equal allocation",ROUND(($G90+$G90*$H90)/12,2),"Weighted Allocation",ROUND(($G90+$G90*$H90)*_xll.ACCOUNTTURNOVER(Connection,$E$10,,$D90,,$E$4,X$2,X$2)/IF($G90=0,12,$G90),2),"Manual Allocation",AJ90))</f>
        <v>26.56</v>
      </c>
      <c r="Y90" s="58"/>
      <c r="Z90" s="58"/>
      <c r="AA90" s="58"/>
      <c r="AB90" s="58"/>
      <c r="AC90" s="58"/>
      <c r="AD90" s="58"/>
      <c r="AE90" s="58"/>
      <c r="AF90" s="58"/>
      <c r="AG90" s="58"/>
      <c r="AH90" s="58"/>
      <c r="AI90" s="58"/>
      <c r="AJ90" s="59"/>
    </row>
    <row r="91" spans="1:36" s="25" customFormat="1" x14ac:dyDescent="0.45">
      <c r="A91" s="19"/>
      <c r="B91" s="19"/>
      <c r="C91" s="19"/>
      <c r="D91" s="15" t="str">
        <v>90000</v>
      </c>
      <c r="E91" s="15" t="str">
        <v>000000</v>
      </c>
      <c r="F91" s="16" t="str">
        <v>Gain / Loss of Fixed Asset</v>
      </c>
      <c r="G91" s="55">
        <v>0</v>
      </c>
      <c r="H91" s="37"/>
      <c r="I91" s="17" t="str" cm="1">
        <f t="array" ref="I91">IF($D91="","",_xll.WRITEBACKBUDGET(Connection,$E$4,$E$10,$H$9,FALSE,$D91,$E91,$M91:$X91))</f>
        <v>Pending</v>
      </c>
      <c r="J91" s="17" t="str">
        <f t="shared" si="3"/>
        <v>Equal allocation</v>
      </c>
      <c r="K91" s="16">
        <f t="shared" si="4"/>
        <v>0</v>
      </c>
      <c r="L91" s="16">
        <f t="shared" si="5"/>
        <v>0</v>
      </c>
      <c r="M91" s="30" cm="1">
        <f t="array" ref="M91">IF($D91="","",_xlfn.SWITCH($J91,"Equal allocation",ROUND(($G91+$G91*$H91)/12,2),"Weighted Allocation",ROUND(($G91+$G91*$H91)*_xll.ACCOUNTTURNOVER(Connection,$E$10,,$D91,,$E$4,M$2,M$2)/IF($G91=0,12,$G91),2),"Manual Allocation",Y91))</f>
        <v>0</v>
      </c>
      <c r="N91" s="30" cm="1">
        <f t="array" ref="N91">IF($D91="","",_xlfn.SWITCH($J91,"Equal allocation",ROUND(($G91+$G91*$H91)/12,2),"Weighted Allocation",ROUND(($G91+$G91*$H91)*_xll.ACCOUNTTURNOVER(Connection,$E$10,,$D91,,$E$4,N$2,N$2)/IF($G91=0,12,$G91),2),"Manual Allocation",Z91))</f>
        <v>0</v>
      </c>
      <c r="O91" s="30" cm="1">
        <f t="array" ref="O91">IF($D91="","",_xlfn.SWITCH($J91,"Equal allocation",ROUND(($G91+$G91*$H91)/12,2),"Weighted Allocation",ROUND(($G91+$G91*$H91)*_xll.ACCOUNTTURNOVER(Connection,$E$10,,$D91,,$E$4,O$2,O$2)/IF($G91=0,12,$G91),2),"Manual Allocation",AA91))</f>
        <v>0</v>
      </c>
      <c r="P91" s="30" cm="1">
        <f t="array" ref="P91">IF($D91="","",_xlfn.SWITCH($J91,"Equal allocation",ROUND(($G91+$G91*$H91)/12,2),"Weighted Allocation",ROUND(($G91+$G91*$H91)*_xll.ACCOUNTTURNOVER(Connection,$E$10,,$D91,,$E$4,P$2,P$2)/IF($G91=0,12,$G91),2),"Manual Allocation",AB91))</f>
        <v>0</v>
      </c>
      <c r="Q91" s="30" cm="1">
        <f t="array" ref="Q91">IF($D91="","",_xlfn.SWITCH($J91,"Equal allocation",ROUND(($G91+$G91*$H91)/12,2),"Weighted Allocation",ROUND(($G91+$G91*$H91)*_xll.ACCOUNTTURNOVER(Connection,$E$10,,$D91,,$E$4,Q$2,Q$2)/IF($G91=0,12,$G91),2),"Manual Allocation",AC91))</f>
        <v>0</v>
      </c>
      <c r="R91" s="30" cm="1">
        <f t="array" ref="R91">IF($D91="","",_xlfn.SWITCH($J91,"Equal allocation",ROUND(($G91+$G91*$H91)/12,2),"Weighted Allocation",ROUND(($G91+$G91*$H91)*_xll.ACCOUNTTURNOVER(Connection,$E$10,,$D91,,$E$4,R$2,R$2)/IF($G91=0,12,$G91),2),"Manual Allocation",AD91))</f>
        <v>0</v>
      </c>
      <c r="S91" s="30" cm="1">
        <f t="array" ref="S91">IF($D91="","",_xlfn.SWITCH($J91,"Equal allocation",ROUND(($G91+$G91*$H91)/12,2),"Weighted Allocation",ROUND(($G91+$G91*$H91)*_xll.ACCOUNTTURNOVER(Connection,$E$10,,$D91,,$E$4,S$2,S$2)/IF($G91=0,12,$G91),2),"Manual Allocation",AE91))</f>
        <v>0</v>
      </c>
      <c r="T91" s="30" cm="1">
        <f t="array" ref="T91">IF($D91="","",_xlfn.SWITCH($J91,"Equal allocation",ROUND(($G91+$G91*$H91)/12,2),"Weighted Allocation",ROUND(($G91+$G91*$H91)*_xll.ACCOUNTTURNOVER(Connection,$E$10,,$D91,,$E$4,T$2,T$2)/IF($G91=0,12,$G91),2),"Manual Allocation",AF91))</f>
        <v>0</v>
      </c>
      <c r="U91" s="30" cm="1">
        <f t="array" ref="U91">IF($D91="","",_xlfn.SWITCH($J91,"Equal allocation",ROUND(($G91+$G91*$H91)/12,2),"Weighted Allocation",ROUND(($G91+$G91*$H91)*_xll.ACCOUNTTURNOVER(Connection,$E$10,,$D91,,$E$4,U$2,U$2)/IF($G91=0,12,$G91),2),"Manual Allocation",AG91))</f>
        <v>0</v>
      </c>
      <c r="V91" s="30" cm="1">
        <f t="array" ref="V91">IF($D91="","",_xlfn.SWITCH($J91,"Equal allocation",ROUND(($G91+$G91*$H91)/12,2),"Weighted Allocation",ROUND(($G91+$G91*$H91)*_xll.ACCOUNTTURNOVER(Connection,$E$10,,$D91,,$E$4,V$2,V$2)/IF($G91=0,12,$G91),2),"Manual Allocation",AH91))</f>
        <v>0</v>
      </c>
      <c r="W91" s="30" cm="1">
        <f t="array" ref="W91">IF($D91="","",_xlfn.SWITCH($J91,"Equal allocation",ROUND(($G91+$G91*$H91)/12,2),"Weighted Allocation",ROUND(($G91+$G91*$H91)*_xll.ACCOUNTTURNOVER(Connection,$E$10,,$D91,,$E$4,W$2,W$2)/IF($G91=0,12,$G91),2),"Manual Allocation",AI91))</f>
        <v>0</v>
      </c>
      <c r="X91" s="30" cm="1">
        <f t="array" ref="X91">IF($D91="","",_xlfn.SWITCH($J91,"Equal allocation",ROUND(($G91+$G91*$H91)/12,2),"Weighted Allocation",ROUND(($G91+$G91*$H91)*_xll.ACCOUNTTURNOVER(Connection,$E$10,,$D91,,$E$4,X$2,X$2)/IF($G91=0,12,$G91),2),"Manual Allocation",AJ91))</f>
        <v>0</v>
      </c>
      <c r="Y91" s="60"/>
      <c r="Z91" s="58"/>
      <c r="AA91" s="58"/>
      <c r="AB91" s="58"/>
      <c r="AC91" s="58"/>
      <c r="AD91" s="58"/>
      <c r="AE91" s="58"/>
      <c r="AF91" s="58"/>
      <c r="AG91" s="58"/>
      <c r="AH91" s="58"/>
      <c r="AI91" s="58"/>
      <c r="AJ91" s="59"/>
    </row>
    <row r="92" spans="1:36" x14ac:dyDescent="0.45">
      <c r="I92" s="17"/>
      <c r="J92" s="17" t="str">
        <f t="shared" si="3"/>
        <v/>
      </c>
      <c r="K92" s="16" t="str">
        <f t="shared" si="4"/>
        <v/>
      </c>
      <c r="L92" s="16" t="str">
        <f t="shared" si="5"/>
        <v/>
      </c>
      <c r="M92" s="30" t="str" cm="1">
        <f t="array" ref="M92">IF($D92="","",_xlfn.SWITCH($J92,"Equal allocation",ROUND(($G92+$G92*$H92)/12,2),"Weighted Allocation",ROUND(($G92+$G92*$H92)*_xll.ACCOUNTTURNOVER(Connection,$E$10,,$D92,,$E$4,M$2,M$2)/IF($G92=0,12,$G92),2),"Manual Allocation",Y92))</f>
        <v/>
      </c>
      <c r="N92" s="30" t="str" cm="1">
        <f t="array" ref="N92">IF($D92="","",_xlfn.SWITCH($J92,"Equal allocation",ROUND(($G92+$G92*$H92)/12,2),"Weighted Allocation",ROUND(($G92+$G92*$H92)*_xll.ACCOUNTTURNOVER(Connection,$E$10,,$D92,,$E$4,N$2,N$2)/IF($G92=0,12,$G92),2),"Manual Allocation",Z92))</f>
        <v/>
      </c>
      <c r="O92" s="30" t="str" cm="1">
        <f t="array" ref="O92">IF($D92="","",_xlfn.SWITCH($J92,"Equal allocation",ROUND(($G92+$G92*$H92)/12,2),"Weighted Allocation",ROUND(($G92+$G92*$H92)*_xll.ACCOUNTTURNOVER(Connection,$E$10,,$D92,,$E$4,O$2,O$2)/IF($G92=0,12,$G92),2),"Manual Allocation",AA92))</f>
        <v/>
      </c>
      <c r="P92" s="30" t="str" cm="1">
        <f t="array" ref="P92">IF($D92="","",_xlfn.SWITCH($J92,"Equal allocation",ROUND(($G92+$G92*$H92)/12,2),"Weighted Allocation",ROUND(($G92+$G92*$H92)*_xll.ACCOUNTTURNOVER(Connection,$E$10,,$D92,,$E$4,P$2,P$2)/IF($G92=0,12,$G92),2),"Manual Allocation",AB92))</f>
        <v/>
      </c>
      <c r="Q92" s="30" t="str" cm="1">
        <f t="array" ref="Q92">IF($D92="","",_xlfn.SWITCH($J92,"Equal allocation",ROUND(($G92+$G92*$H92)/12,2),"Weighted Allocation",ROUND(($G92+$G92*$H92)*_xll.ACCOUNTTURNOVER(Connection,$E$10,,$D92,,$E$4,Q$2,Q$2)/IF($G92=0,12,$G92),2),"Manual Allocation",AC92))</f>
        <v/>
      </c>
      <c r="R92" s="30" t="str" cm="1">
        <f t="array" ref="R92">IF($D92="","",_xlfn.SWITCH($J92,"Equal allocation",ROUND(($G92+$G92*$H92)/12,2),"Weighted Allocation",ROUND(($G92+$G92*$H92)*_xll.ACCOUNTTURNOVER(Connection,$E$10,,$D92,,$E$4,R$2,R$2)/IF($G92=0,12,$G92),2),"Manual Allocation",AD92))</f>
        <v/>
      </c>
      <c r="S92" s="30" t="str" cm="1">
        <f t="array" ref="S92">IF($D92="","",_xlfn.SWITCH($J92,"Equal allocation",ROUND(($G92+$G92*$H92)/12,2),"Weighted Allocation",ROUND(($G92+$G92*$H92)*_xll.ACCOUNTTURNOVER(Connection,$E$10,,$D92,,$E$4,S$2,S$2)/IF($G92=0,12,$G92),2),"Manual Allocation",AE92))</f>
        <v/>
      </c>
      <c r="T92" s="30" t="str" cm="1">
        <f t="array" ref="T92">IF($D92="","",_xlfn.SWITCH($J92,"Equal allocation",ROUND(($G92+$G92*$H92)/12,2),"Weighted Allocation",ROUND(($G92+$G92*$H92)*_xll.ACCOUNTTURNOVER(Connection,$E$10,,$D92,,$E$4,T$2,T$2)/IF($G92=0,12,$G92),2),"Manual Allocation",AF92))</f>
        <v/>
      </c>
      <c r="U92" s="30" t="str" cm="1">
        <f t="array" ref="U92">IF($D92="","",_xlfn.SWITCH($J92,"Equal allocation",ROUND(($G92+$G92*$H92)/12,2),"Weighted Allocation",ROUND(($G92+$G92*$H92)*_xll.ACCOUNTTURNOVER(Connection,$E$10,,$D92,,$E$4,U$2,U$2)/IF($G92=0,12,$G92),2),"Manual Allocation",AG92))</f>
        <v/>
      </c>
      <c r="V92" s="30" t="str" cm="1">
        <f t="array" ref="V92">IF($D92="","",_xlfn.SWITCH($J92,"Equal allocation",ROUND(($G92+$G92*$H92)/12,2),"Weighted Allocation",ROUND(($G92+$G92*$H92)*_xll.ACCOUNTTURNOVER(Connection,$E$10,,$D92,,$E$4,V$2,V$2)/IF($G92=0,12,$G92),2),"Manual Allocation",AH92))</f>
        <v/>
      </c>
      <c r="W92" s="30" t="str" cm="1">
        <f t="array" ref="W92">IF($D92="","",_xlfn.SWITCH($J92,"Equal allocation",ROUND(($G92+$G92*$H92)/12,2),"Weighted Allocation",ROUND(($G92+$G92*$H92)*_xll.ACCOUNTTURNOVER(Connection,$E$10,,$D92,,$E$4,W$2,W$2)/IF($G92=0,12,$G92),2),"Manual Allocation",AI92))</f>
        <v/>
      </c>
      <c r="X92" s="30" t="str" cm="1">
        <f t="array" ref="X92">IF($D92="","",_xlfn.SWITCH($J92,"Equal allocation",ROUND(($G92+$G92*$H92)/12,2),"Weighted Allocation",ROUND(($G92+$G92*$H92)*_xll.ACCOUNTTURNOVER(Connection,$E$10,,$D92,,$E$4,X$2,X$2)/IF($G92=0,12,$G92),2),"Manual Allocation",AJ92))</f>
        <v/>
      </c>
    </row>
    <row r="93" spans="1:36" x14ac:dyDescent="0.45">
      <c r="I93" s="17"/>
      <c r="J93" s="17" t="str">
        <f t="shared" si="3"/>
        <v/>
      </c>
      <c r="K93" s="16" t="str">
        <f t="shared" si="4"/>
        <v/>
      </c>
      <c r="L93" s="16" t="str">
        <f t="shared" si="5"/>
        <v/>
      </c>
      <c r="M93" s="30" t="str" cm="1">
        <f t="array" ref="M93">IF($D93="","",_xlfn.SWITCH($J93,"Equal allocation",ROUND(($G93+$G93*$H93)/12,2),"Weighted Allocation",ROUND(($G93+$G93*$H93)*_xll.ACCOUNTTURNOVER(Connection,$E$10,,$D93,,$E$4,M$2,M$2)/IF($G93=0,12,$G93),2),"Manual Allocation",Y93))</f>
        <v/>
      </c>
      <c r="N93" s="30" t="str" cm="1">
        <f t="array" ref="N93">IF($D93="","",_xlfn.SWITCH($J93,"Equal allocation",ROUND(($G93+$G93*$H93)/12,2),"Weighted Allocation",ROUND(($G93+$G93*$H93)*_xll.ACCOUNTTURNOVER(Connection,$E$10,,$D93,,$E$4,N$2,N$2)/IF($G93=0,12,$G93),2),"Manual Allocation",Z93))</f>
        <v/>
      </c>
      <c r="O93" s="30" t="str" cm="1">
        <f t="array" ref="O93">IF($D93="","",_xlfn.SWITCH($J93,"Equal allocation",ROUND(($G93+$G93*$H93)/12,2),"Weighted Allocation",ROUND(($G93+$G93*$H93)*_xll.ACCOUNTTURNOVER(Connection,$E$10,,$D93,,$E$4,O$2,O$2)/IF($G93=0,12,$G93),2),"Manual Allocation",AA93))</f>
        <v/>
      </c>
      <c r="P93" s="30" t="str" cm="1">
        <f t="array" ref="P93">IF($D93="","",_xlfn.SWITCH($J93,"Equal allocation",ROUND(($G93+$G93*$H93)/12,2),"Weighted Allocation",ROUND(($G93+$G93*$H93)*_xll.ACCOUNTTURNOVER(Connection,$E$10,,$D93,,$E$4,P$2,P$2)/IF($G93=0,12,$G93),2),"Manual Allocation",AB93))</f>
        <v/>
      </c>
      <c r="Q93" s="30" t="str" cm="1">
        <f t="array" ref="Q93">IF($D93="","",_xlfn.SWITCH($J93,"Equal allocation",ROUND(($G93+$G93*$H93)/12,2),"Weighted Allocation",ROUND(($G93+$G93*$H93)*_xll.ACCOUNTTURNOVER(Connection,$E$10,,$D93,,$E$4,Q$2,Q$2)/IF($G93=0,12,$G93),2),"Manual Allocation",AC93))</f>
        <v/>
      </c>
      <c r="R93" s="30" t="str" cm="1">
        <f t="array" ref="R93">IF($D93="","",_xlfn.SWITCH($J93,"Equal allocation",ROUND(($G93+$G93*$H93)/12,2),"Weighted Allocation",ROUND(($G93+$G93*$H93)*_xll.ACCOUNTTURNOVER(Connection,$E$10,,$D93,,$E$4,R$2,R$2)/IF($G93=0,12,$G93),2),"Manual Allocation",AD93))</f>
        <v/>
      </c>
      <c r="S93" s="30" t="str" cm="1">
        <f t="array" ref="S93">IF($D93="","",_xlfn.SWITCH($J93,"Equal allocation",ROUND(($G93+$G93*$H93)/12,2),"Weighted Allocation",ROUND(($G93+$G93*$H93)*_xll.ACCOUNTTURNOVER(Connection,$E$10,,$D93,,$E$4,S$2,S$2)/IF($G93=0,12,$G93),2),"Manual Allocation",AE93))</f>
        <v/>
      </c>
      <c r="T93" s="30" t="str" cm="1">
        <f t="array" ref="T93">IF($D93="","",_xlfn.SWITCH($J93,"Equal allocation",ROUND(($G93+$G93*$H93)/12,2),"Weighted Allocation",ROUND(($G93+$G93*$H93)*_xll.ACCOUNTTURNOVER(Connection,$E$10,,$D93,,$E$4,T$2,T$2)/IF($G93=0,12,$G93),2),"Manual Allocation",AF93))</f>
        <v/>
      </c>
      <c r="U93" s="30" t="str" cm="1">
        <f t="array" ref="U93">IF($D93="","",_xlfn.SWITCH($J93,"Equal allocation",ROUND(($G93+$G93*$H93)/12,2),"Weighted Allocation",ROUND(($G93+$G93*$H93)*_xll.ACCOUNTTURNOVER(Connection,$E$10,,$D93,,$E$4,U$2,U$2)/IF($G93=0,12,$G93),2),"Manual Allocation",AG93))</f>
        <v/>
      </c>
      <c r="V93" s="30" t="str" cm="1">
        <f t="array" ref="V93">IF($D93="","",_xlfn.SWITCH($J93,"Equal allocation",ROUND(($G93+$G93*$H93)/12,2),"Weighted Allocation",ROUND(($G93+$G93*$H93)*_xll.ACCOUNTTURNOVER(Connection,$E$10,,$D93,,$E$4,V$2,V$2)/IF($G93=0,12,$G93),2),"Manual Allocation",AH93))</f>
        <v/>
      </c>
      <c r="W93" s="30" t="str" cm="1">
        <f t="array" ref="W93">IF($D93="","",_xlfn.SWITCH($J93,"Equal allocation",ROUND(($G93+$G93*$H93)/12,2),"Weighted Allocation",ROUND(($G93+$G93*$H93)*_xll.ACCOUNTTURNOVER(Connection,$E$10,,$D93,,$E$4,W$2,W$2)/IF($G93=0,12,$G93),2),"Manual Allocation",AI93))</f>
        <v/>
      </c>
      <c r="X93" s="30" t="str" cm="1">
        <f t="array" ref="X93">IF($D93="","",_xlfn.SWITCH($J93,"Equal allocation",ROUND(($G93+$G93*$H93)/12,2),"Weighted Allocation",ROUND(($G93+$G93*$H93)*_xll.ACCOUNTTURNOVER(Connection,$E$10,,$D93,,$E$4,X$2,X$2)/IF($G93=0,12,$G93),2),"Manual Allocation",AJ93))</f>
        <v/>
      </c>
    </row>
    <row r="94" spans="1:36" x14ac:dyDescent="0.45">
      <c r="I94" s="17"/>
      <c r="J94" s="17" t="str">
        <f t="shared" si="3"/>
        <v/>
      </c>
      <c r="K94" s="16" t="str">
        <f t="shared" si="4"/>
        <v/>
      </c>
      <c r="L94" s="16" t="str">
        <f t="shared" si="5"/>
        <v/>
      </c>
      <c r="M94" s="30" t="str" cm="1">
        <f t="array" ref="M94">IF($D94="","",_xlfn.SWITCH($J94,"Equal allocation",ROUND(($G94+$G94*$H94)/12,2),"Weighted Allocation",ROUND(($G94+$G94*$H94)*_xll.ACCOUNTTURNOVER(Connection,$E$10,,$D94,,$E$4,M$2,M$2)/IF($G94=0,12,$G94),2),"Manual Allocation",Y94))</f>
        <v/>
      </c>
      <c r="N94" s="30" t="str" cm="1">
        <f t="array" ref="N94">IF($D94="","",_xlfn.SWITCH($J94,"Equal allocation",ROUND(($G94+$G94*$H94)/12,2),"Weighted Allocation",ROUND(($G94+$G94*$H94)*_xll.ACCOUNTTURNOVER(Connection,$E$10,,$D94,,$E$4,N$2,N$2)/IF($G94=0,12,$G94),2),"Manual Allocation",Z94))</f>
        <v/>
      </c>
      <c r="O94" s="30" t="str" cm="1">
        <f t="array" ref="O94">IF($D94="","",_xlfn.SWITCH($J94,"Equal allocation",ROUND(($G94+$G94*$H94)/12,2),"Weighted Allocation",ROUND(($G94+$G94*$H94)*_xll.ACCOUNTTURNOVER(Connection,$E$10,,$D94,,$E$4,O$2,O$2)/IF($G94=0,12,$G94),2),"Manual Allocation",AA94))</f>
        <v/>
      </c>
      <c r="P94" s="30" t="str" cm="1">
        <f t="array" ref="P94">IF($D94="","",_xlfn.SWITCH($J94,"Equal allocation",ROUND(($G94+$G94*$H94)/12,2),"Weighted Allocation",ROUND(($G94+$G94*$H94)*_xll.ACCOUNTTURNOVER(Connection,$E$10,,$D94,,$E$4,P$2,P$2)/IF($G94=0,12,$G94),2),"Manual Allocation",AB94))</f>
        <v/>
      </c>
      <c r="Q94" s="30" t="str" cm="1">
        <f t="array" ref="Q94">IF($D94="","",_xlfn.SWITCH($J94,"Equal allocation",ROUND(($G94+$G94*$H94)/12,2),"Weighted Allocation",ROUND(($G94+$G94*$H94)*_xll.ACCOUNTTURNOVER(Connection,$E$10,,$D94,,$E$4,Q$2,Q$2)/IF($G94=0,12,$G94),2),"Manual Allocation",AC94))</f>
        <v/>
      </c>
      <c r="R94" s="30" t="str" cm="1">
        <f t="array" ref="R94">IF($D94="","",_xlfn.SWITCH($J94,"Equal allocation",ROUND(($G94+$G94*$H94)/12,2),"Weighted Allocation",ROUND(($G94+$G94*$H94)*_xll.ACCOUNTTURNOVER(Connection,$E$10,,$D94,,$E$4,R$2,R$2)/IF($G94=0,12,$G94),2),"Manual Allocation",AD94))</f>
        <v/>
      </c>
      <c r="S94" s="30" t="str" cm="1">
        <f t="array" ref="S94">IF($D94="","",_xlfn.SWITCH($J94,"Equal allocation",ROUND(($G94+$G94*$H94)/12,2),"Weighted Allocation",ROUND(($G94+$G94*$H94)*_xll.ACCOUNTTURNOVER(Connection,$E$10,,$D94,,$E$4,S$2,S$2)/IF($G94=0,12,$G94),2),"Manual Allocation",AE94))</f>
        <v/>
      </c>
      <c r="T94" s="30" t="str" cm="1">
        <f t="array" ref="T94">IF($D94="","",_xlfn.SWITCH($J94,"Equal allocation",ROUND(($G94+$G94*$H94)/12,2),"Weighted Allocation",ROUND(($G94+$G94*$H94)*_xll.ACCOUNTTURNOVER(Connection,$E$10,,$D94,,$E$4,T$2,T$2)/IF($G94=0,12,$G94),2),"Manual Allocation",AF94))</f>
        <v/>
      </c>
      <c r="U94" s="30" t="str" cm="1">
        <f t="array" ref="U94">IF($D94="","",_xlfn.SWITCH($J94,"Equal allocation",ROUND(($G94+$G94*$H94)/12,2),"Weighted Allocation",ROUND(($G94+$G94*$H94)*_xll.ACCOUNTTURNOVER(Connection,$E$10,,$D94,,$E$4,U$2,U$2)/IF($G94=0,12,$G94),2),"Manual Allocation",AG94))</f>
        <v/>
      </c>
      <c r="V94" s="30" t="str" cm="1">
        <f t="array" ref="V94">IF($D94="","",_xlfn.SWITCH($J94,"Equal allocation",ROUND(($G94+$G94*$H94)/12,2),"Weighted Allocation",ROUND(($G94+$G94*$H94)*_xll.ACCOUNTTURNOVER(Connection,$E$10,,$D94,,$E$4,V$2,V$2)/IF($G94=0,12,$G94),2),"Manual Allocation",AH94))</f>
        <v/>
      </c>
      <c r="W94" s="30" t="str" cm="1">
        <f t="array" ref="W94">IF($D94="","",_xlfn.SWITCH($J94,"Equal allocation",ROUND(($G94+$G94*$H94)/12,2),"Weighted Allocation",ROUND(($G94+$G94*$H94)*_xll.ACCOUNTTURNOVER(Connection,$E$10,,$D94,,$E$4,W$2,W$2)/IF($G94=0,12,$G94),2),"Manual Allocation",AI94))</f>
        <v/>
      </c>
      <c r="X94" s="30" t="str" cm="1">
        <f t="array" ref="X94">IF($D94="","",_xlfn.SWITCH($J94,"Equal allocation",ROUND(($G94+$G94*$H94)/12,2),"Weighted Allocation",ROUND(($G94+$G94*$H94)*_xll.ACCOUNTTURNOVER(Connection,$E$10,,$D94,,$E$4,X$2,X$2)/IF($G94=0,12,$G94),2),"Manual Allocation",AJ94))</f>
        <v/>
      </c>
    </row>
    <row r="95" spans="1:36" x14ac:dyDescent="0.45">
      <c r="I95" s="17"/>
      <c r="J95" s="17" t="str">
        <f t="shared" si="3"/>
        <v/>
      </c>
      <c r="K95" s="16" t="str">
        <f t="shared" si="4"/>
        <v/>
      </c>
      <c r="L95" s="16" t="str">
        <f t="shared" si="5"/>
        <v/>
      </c>
      <c r="M95" s="30" t="str" cm="1">
        <f t="array" ref="M95">IF($D95="","",_xlfn.SWITCH($J95,"Equal allocation",ROUND(($G95+$G95*$H95)/12,2),"Weighted Allocation",ROUND(($G95+$G95*$H95)*_xll.ACCOUNTTURNOVER(Connection,$E$10,,$D95,,$E$4,M$2,M$2)/IF($G95=0,12,$G95),2),"Manual Allocation",Y95))</f>
        <v/>
      </c>
      <c r="N95" s="30" t="str" cm="1">
        <f t="array" ref="N95">IF($D95="","",_xlfn.SWITCH($J95,"Equal allocation",ROUND(($G95+$G95*$H95)/12,2),"Weighted Allocation",ROUND(($G95+$G95*$H95)*_xll.ACCOUNTTURNOVER(Connection,$E$10,,$D95,,$E$4,N$2,N$2)/IF($G95=0,12,$G95),2),"Manual Allocation",Z95))</f>
        <v/>
      </c>
      <c r="O95" s="30" t="str" cm="1">
        <f t="array" ref="O95">IF($D95="","",_xlfn.SWITCH($J95,"Equal allocation",ROUND(($G95+$G95*$H95)/12,2),"Weighted Allocation",ROUND(($G95+$G95*$H95)*_xll.ACCOUNTTURNOVER(Connection,$E$10,,$D95,,$E$4,O$2,O$2)/IF($G95=0,12,$G95),2),"Manual Allocation",AA95))</f>
        <v/>
      </c>
      <c r="P95" s="30" t="str" cm="1">
        <f t="array" ref="P95">IF($D95="","",_xlfn.SWITCH($J95,"Equal allocation",ROUND(($G95+$G95*$H95)/12,2),"Weighted Allocation",ROUND(($G95+$G95*$H95)*_xll.ACCOUNTTURNOVER(Connection,$E$10,,$D95,,$E$4,P$2,P$2)/IF($G95=0,12,$G95),2),"Manual Allocation",AB95))</f>
        <v/>
      </c>
      <c r="Q95" s="30" t="str" cm="1">
        <f t="array" ref="Q95">IF($D95="","",_xlfn.SWITCH($J95,"Equal allocation",ROUND(($G95+$G95*$H95)/12,2),"Weighted Allocation",ROUND(($G95+$G95*$H95)*_xll.ACCOUNTTURNOVER(Connection,$E$10,,$D95,,$E$4,Q$2,Q$2)/IF($G95=0,12,$G95),2),"Manual Allocation",AC95))</f>
        <v/>
      </c>
      <c r="R95" s="30" t="str" cm="1">
        <f t="array" ref="R95">IF($D95="","",_xlfn.SWITCH($J95,"Equal allocation",ROUND(($G95+$G95*$H95)/12,2),"Weighted Allocation",ROUND(($G95+$G95*$H95)*_xll.ACCOUNTTURNOVER(Connection,$E$10,,$D95,,$E$4,R$2,R$2)/IF($G95=0,12,$G95),2),"Manual Allocation",AD95))</f>
        <v/>
      </c>
      <c r="S95" s="30" t="str" cm="1">
        <f t="array" ref="S95">IF($D95="","",_xlfn.SWITCH($J95,"Equal allocation",ROUND(($G95+$G95*$H95)/12,2),"Weighted Allocation",ROUND(($G95+$G95*$H95)*_xll.ACCOUNTTURNOVER(Connection,$E$10,,$D95,,$E$4,S$2,S$2)/IF($G95=0,12,$G95),2),"Manual Allocation",AE95))</f>
        <v/>
      </c>
      <c r="T95" s="30" t="str" cm="1">
        <f t="array" ref="T95">IF($D95="","",_xlfn.SWITCH($J95,"Equal allocation",ROUND(($G95+$G95*$H95)/12,2),"Weighted Allocation",ROUND(($G95+$G95*$H95)*_xll.ACCOUNTTURNOVER(Connection,$E$10,,$D95,,$E$4,T$2,T$2)/IF($G95=0,12,$G95),2),"Manual Allocation",AF95))</f>
        <v/>
      </c>
      <c r="U95" s="30" t="str" cm="1">
        <f t="array" ref="U95">IF($D95="","",_xlfn.SWITCH($J95,"Equal allocation",ROUND(($G95+$G95*$H95)/12,2),"Weighted Allocation",ROUND(($G95+$G95*$H95)*_xll.ACCOUNTTURNOVER(Connection,$E$10,,$D95,,$E$4,U$2,U$2)/IF($G95=0,12,$G95),2),"Manual Allocation",AG95))</f>
        <v/>
      </c>
      <c r="V95" s="30" t="str" cm="1">
        <f t="array" ref="V95">IF($D95="","",_xlfn.SWITCH($J95,"Equal allocation",ROUND(($G95+$G95*$H95)/12,2),"Weighted Allocation",ROUND(($G95+$G95*$H95)*_xll.ACCOUNTTURNOVER(Connection,$E$10,,$D95,,$E$4,V$2,V$2)/IF($G95=0,12,$G95),2),"Manual Allocation",AH95))</f>
        <v/>
      </c>
      <c r="W95" s="30" t="str" cm="1">
        <f t="array" ref="W95">IF($D95="","",_xlfn.SWITCH($J95,"Equal allocation",ROUND(($G95+$G95*$H95)/12,2),"Weighted Allocation",ROUND(($G95+$G95*$H95)*_xll.ACCOUNTTURNOVER(Connection,$E$10,,$D95,,$E$4,W$2,W$2)/IF($G95=0,12,$G95),2),"Manual Allocation",AI95))</f>
        <v/>
      </c>
      <c r="X95" s="30" t="str" cm="1">
        <f t="array" ref="X95">IF($D95="","",_xlfn.SWITCH($J95,"Equal allocation",ROUND(($G95+$G95*$H95)/12,2),"Weighted Allocation",ROUND(($G95+$G95*$H95)*_xll.ACCOUNTTURNOVER(Connection,$E$10,,$D95,,$E$4,X$2,X$2)/IF($G95=0,12,$G95),2),"Manual Allocation",AJ95))</f>
        <v/>
      </c>
    </row>
    <row r="96" spans="1:36" x14ac:dyDescent="0.45">
      <c r="I96" s="17"/>
      <c r="J96" s="17" t="str">
        <f t="shared" si="3"/>
        <v/>
      </c>
      <c r="K96" s="16" t="str">
        <f t="shared" si="4"/>
        <v/>
      </c>
      <c r="L96" s="16" t="str">
        <f t="shared" si="5"/>
        <v/>
      </c>
      <c r="M96" s="30" t="str" cm="1">
        <f t="array" ref="M96">IF($D96="","",_xlfn.SWITCH($J96,"Equal allocation",ROUND(($G96+$G96*$H96)/12,2),"Weighted Allocation",ROUND(($G96+$G96*$H96)*_xll.ACCOUNTTURNOVER(Connection,$E$10,,$D96,,$E$4,M$2,M$2)/IF($G96=0,12,$G96),2),"Manual Allocation",Y96))</f>
        <v/>
      </c>
      <c r="N96" s="30" t="str" cm="1">
        <f t="array" ref="N96">IF($D96="","",_xlfn.SWITCH($J96,"Equal allocation",ROUND(($G96+$G96*$H96)/12,2),"Weighted Allocation",ROUND(($G96+$G96*$H96)*_xll.ACCOUNTTURNOVER(Connection,$E$10,,$D96,,$E$4,N$2,N$2)/IF($G96=0,12,$G96),2),"Manual Allocation",Z96))</f>
        <v/>
      </c>
      <c r="O96" s="30" t="str" cm="1">
        <f t="array" ref="O96">IF($D96="","",_xlfn.SWITCH($J96,"Equal allocation",ROUND(($G96+$G96*$H96)/12,2),"Weighted Allocation",ROUND(($G96+$G96*$H96)*_xll.ACCOUNTTURNOVER(Connection,$E$10,,$D96,,$E$4,O$2,O$2)/IF($G96=0,12,$G96),2),"Manual Allocation",AA96))</f>
        <v/>
      </c>
      <c r="P96" s="30" t="str" cm="1">
        <f t="array" ref="P96">IF($D96="","",_xlfn.SWITCH($J96,"Equal allocation",ROUND(($G96+$G96*$H96)/12,2),"Weighted Allocation",ROUND(($G96+$G96*$H96)*_xll.ACCOUNTTURNOVER(Connection,$E$10,,$D96,,$E$4,P$2,P$2)/IF($G96=0,12,$G96),2),"Manual Allocation",AB96))</f>
        <v/>
      </c>
      <c r="Q96" s="30" t="str" cm="1">
        <f t="array" ref="Q96">IF($D96="","",_xlfn.SWITCH($J96,"Equal allocation",ROUND(($G96+$G96*$H96)/12,2),"Weighted Allocation",ROUND(($G96+$G96*$H96)*_xll.ACCOUNTTURNOVER(Connection,$E$10,,$D96,,$E$4,Q$2,Q$2)/IF($G96=0,12,$G96),2),"Manual Allocation",AC96))</f>
        <v/>
      </c>
      <c r="R96" s="30" t="str" cm="1">
        <f t="array" ref="R96">IF($D96="","",_xlfn.SWITCH($J96,"Equal allocation",ROUND(($G96+$G96*$H96)/12,2),"Weighted Allocation",ROUND(($G96+$G96*$H96)*_xll.ACCOUNTTURNOVER(Connection,$E$10,,$D96,,$E$4,R$2,R$2)/IF($G96=0,12,$G96),2),"Manual Allocation",AD96))</f>
        <v/>
      </c>
      <c r="S96" s="30" t="str" cm="1">
        <f t="array" ref="S96">IF($D96="","",_xlfn.SWITCH($J96,"Equal allocation",ROUND(($G96+$G96*$H96)/12,2),"Weighted Allocation",ROUND(($G96+$G96*$H96)*_xll.ACCOUNTTURNOVER(Connection,$E$10,,$D96,,$E$4,S$2,S$2)/IF($G96=0,12,$G96),2),"Manual Allocation",AE96))</f>
        <v/>
      </c>
      <c r="T96" s="30" t="str" cm="1">
        <f t="array" ref="T96">IF($D96="","",_xlfn.SWITCH($J96,"Equal allocation",ROUND(($G96+$G96*$H96)/12,2),"Weighted Allocation",ROUND(($G96+$G96*$H96)*_xll.ACCOUNTTURNOVER(Connection,$E$10,,$D96,,$E$4,T$2,T$2)/IF($G96=0,12,$G96),2),"Manual Allocation",AF96))</f>
        <v/>
      </c>
      <c r="U96" s="30" t="str" cm="1">
        <f t="array" ref="U96">IF($D96="","",_xlfn.SWITCH($J96,"Equal allocation",ROUND(($G96+$G96*$H96)/12,2),"Weighted Allocation",ROUND(($G96+$G96*$H96)*_xll.ACCOUNTTURNOVER(Connection,$E$10,,$D96,,$E$4,U$2,U$2)/IF($G96=0,12,$G96),2),"Manual Allocation",AG96))</f>
        <v/>
      </c>
      <c r="V96" s="30" t="str" cm="1">
        <f t="array" ref="V96">IF($D96="","",_xlfn.SWITCH($J96,"Equal allocation",ROUND(($G96+$G96*$H96)/12,2),"Weighted Allocation",ROUND(($G96+$G96*$H96)*_xll.ACCOUNTTURNOVER(Connection,$E$10,,$D96,,$E$4,V$2,V$2)/IF($G96=0,12,$G96),2),"Manual Allocation",AH96))</f>
        <v/>
      </c>
      <c r="W96" s="30" t="str" cm="1">
        <f t="array" ref="W96">IF($D96="","",_xlfn.SWITCH($J96,"Equal allocation",ROUND(($G96+$G96*$H96)/12,2),"Weighted Allocation",ROUND(($G96+$G96*$H96)*_xll.ACCOUNTTURNOVER(Connection,$E$10,,$D96,,$E$4,W$2,W$2)/IF($G96=0,12,$G96),2),"Manual Allocation",AI96))</f>
        <v/>
      </c>
      <c r="X96" s="30" t="str" cm="1">
        <f t="array" ref="X96">IF($D96="","",_xlfn.SWITCH($J96,"Equal allocation",ROUND(($G96+$G96*$H96)/12,2),"Weighted Allocation",ROUND(($G96+$G96*$H96)*_xll.ACCOUNTTURNOVER(Connection,$E$10,,$D96,,$E$4,X$2,X$2)/IF($G96=0,12,$G96),2),"Manual Allocation",AJ96))</f>
        <v/>
      </c>
    </row>
    <row r="97" spans="9:24" x14ac:dyDescent="0.45">
      <c r="I97" s="17"/>
      <c r="J97" s="17" t="str">
        <f t="shared" si="3"/>
        <v/>
      </c>
      <c r="K97" s="16" t="str">
        <f t="shared" si="4"/>
        <v/>
      </c>
      <c r="L97" s="16" t="str">
        <f t="shared" si="5"/>
        <v/>
      </c>
      <c r="M97" s="30" t="str" cm="1">
        <f t="array" ref="M97">IF($D97="","",_xlfn.SWITCH($J97,"Equal allocation",ROUND(($G97+$G97*$H97)/12,2),"Weighted Allocation",ROUND(($G97+$G97*$H97)*_xll.ACCOUNTTURNOVER(Connection,$E$10,,$D97,,$E$4,M$2,M$2)/IF($G97=0,12,$G97),2),"Manual Allocation",Y97))</f>
        <v/>
      </c>
      <c r="N97" s="30" t="str" cm="1">
        <f t="array" ref="N97">IF($D97="","",_xlfn.SWITCH($J97,"Equal allocation",ROUND(($G97+$G97*$H97)/12,2),"Weighted Allocation",ROUND(($G97+$G97*$H97)*_xll.ACCOUNTTURNOVER(Connection,$E$10,,$D97,,$E$4,N$2,N$2)/IF($G97=0,12,$G97),2),"Manual Allocation",Z97))</f>
        <v/>
      </c>
      <c r="O97" s="30" t="str" cm="1">
        <f t="array" ref="O97">IF($D97="","",_xlfn.SWITCH($J97,"Equal allocation",ROUND(($G97+$G97*$H97)/12,2),"Weighted Allocation",ROUND(($G97+$G97*$H97)*_xll.ACCOUNTTURNOVER(Connection,$E$10,,$D97,,$E$4,O$2,O$2)/IF($G97=0,12,$G97),2),"Manual Allocation",AA97))</f>
        <v/>
      </c>
      <c r="P97" s="30" t="str" cm="1">
        <f t="array" ref="P97">IF($D97="","",_xlfn.SWITCH($J97,"Equal allocation",ROUND(($G97+$G97*$H97)/12,2),"Weighted Allocation",ROUND(($G97+$G97*$H97)*_xll.ACCOUNTTURNOVER(Connection,$E$10,,$D97,,$E$4,P$2,P$2)/IF($G97=0,12,$G97),2),"Manual Allocation",AB97))</f>
        <v/>
      </c>
      <c r="Q97" s="30" t="str" cm="1">
        <f t="array" ref="Q97">IF($D97="","",_xlfn.SWITCH($J97,"Equal allocation",ROUND(($G97+$G97*$H97)/12,2),"Weighted Allocation",ROUND(($G97+$G97*$H97)*_xll.ACCOUNTTURNOVER(Connection,$E$10,,$D97,,$E$4,Q$2,Q$2)/IF($G97=0,12,$G97),2),"Manual Allocation",AC97))</f>
        <v/>
      </c>
      <c r="R97" s="30" t="str" cm="1">
        <f t="array" ref="R97">IF($D97="","",_xlfn.SWITCH($J97,"Equal allocation",ROUND(($G97+$G97*$H97)/12,2),"Weighted Allocation",ROUND(($G97+$G97*$H97)*_xll.ACCOUNTTURNOVER(Connection,$E$10,,$D97,,$E$4,R$2,R$2)/IF($G97=0,12,$G97),2),"Manual Allocation",AD97))</f>
        <v/>
      </c>
      <c r="S97" s="30" t="str" cm="1">
        <f t="array" ref="S97">IF($D97="","",_xlfn.SWITCH($J97,"Equal allocation",ROUND(($G97+$G97*$H97)/12,2),"Weighted Allocation",ROUND(($G97+$G97*$H97)*_xll.ACCOUNTTURNOVER(Connection,$E$10,,$D97,,$E$4,S$2,S$2)/IF($G97=0,12,$G97),2),"Manual Allocation",AE97))</f>
        <v/>
      </c>
      <c r="T97" s="30" t="str" cm="1">
        <f t="array" ref="T97">IF($D97="","",_xlfn.SWITCH($J97,"Equal allocation",ROUND(($G97+$G97*$H97)/12,2),"Weighted Allocation",ROUND(($G97+$G97*$H97)*_xll.ACCOUNTTURNOVER(Connection,$E$10,,$D97,,$E$4,T$2,T$2)/IF($G97=0,12,$G97),2),"Manual Allocation",AF97))</f>
        <v/>
      </c>
      <c r="U97" s="30" t="str" cm="1">
        <f t="array" ref="U97">IF($D97="","",_xlfn.SWITCH($J97,"Equal allocation",ROUND(($G97+$G97*$H97)/12,2),"Weighted Allocation",ROUND(($G97+$G97*$H97)*_xll.ACCOUNTTURNOVER(Connection,$E$10,,$D97,,$E$4,U$2,U$2)/IF($G97=0,12,$G97),2),"Manual Allocation",AG97))</f>
        <v/>
      </c>
      <c r="V97" s="30" t="str" cm="1">
        <f t="array" ref="V97">IF($D97="","",_xlfn.SWITCH($J97,"Equal allocation",ROUND(($G97+$G97*$H97)/12,2),"Weighted Allocation",ROUND(($G97+$G97*$H97)*_xll.ACCOUNTTURNOVER(Connection,$E$10,,$D97,,$E$4,V$2,V$2)/IF($G97=0,12,$G97),2),"Manual Allocation",AH97))</f>
        <v/>
      </c>
      <c r="W97" s="30" t="str" cm="1">
        <f t="array" ref="W97">IF($D97="","",_xlfn.SWITCH($J97,"Equal allocation",ROUND(($G97+$G97*$H97)/12,2),"Weighted Allocation",ROUND(($G97+$G97*$H97)*_xll.ACCOUNTTURNOVER(Connection,$E$10,,$D97,,$E$4,W$2,W$2)/IF($G97=0,12,$G97),2),"Manual Allocation",AI97))</f>
        <v/>
      </c>
      <c r="X97" s="30" t="str" cm="1">
        <f t="array" ref="X97">IF($D97="","",_xlfn.SWITCH($J97,"Equal allocation",ROUND(($G97+$G97*$H97)/12,2),"Weighted Allocation",ROUND(($G97+$G97*$H97)*_xll.ACCOUNTTURNOVER(Connection,$E$10,,$D97,,$E$4,X$2,X$2)/IF($G97=0,12,$G97),2),"Manual Allocation",AJ97))</f>
        <v/>
      </c>
    </row>
    <row r="98" spans="9:24" x14ac:dyDescent="0.45">
      <c r="I98" s="17"/>
      <c r="J98" s="17" t="str">
        <f t="shared" si="3"/>
        <v/>
      </c>
      <c r="K98" s="16" t="str">
        <f t="shared" si="4"/>
        <v/>
      </c>
      <c r="L98" s="16" t="str">
        <f t="shared" si="5"/>
        <v/>
      </c>
      <c r="M98" s="30" t="str" cm="1">
        <f t="array" ref="M98">IF($D98="","",_xlfn.SWITCH($J98,"Equal allocation",ROUND(($G98+$G98*$H98)/12,2),"Weighted Allocation",ROUND(($G98+$G98*$H98)*_xll.ACCOUNTTURNOVER(Connection,$E$10,,$D98,,$E$4,M$2,M$2)/IF($G98=0,12,$G98),2),"Manual Allocation",Y98))</f>
        <v/>
      </c>
      <c r="N98" s="30" t="str" cm="1">
        <f t="array" ref="N98">IF($D98="","",_xlfn.SWITCH($J98,"Equal allocation",ROUND(($G98+$G98*$H98)/12,2),"Weighted Allocation",ROUND(($G98+$G98*$H98)*_xll.ACCOUNTTURNOVER(Connection,$E$10,,$D98,,$E$4,N$2,N$2)/IF($G98=0,12,$G98),2),"Manual Allocation",Z98))</f>
        <v/>
      </c>
      <c r="O98" s="30" t="str" cm="1">
        <f t="array" ref="O98">IF($D98="","",_xlfn.SWITCH($J98,"Equal allocation",ROUND(($G98+$G98*$H98)/12,2),"Weighted Allocation",ROUND(($G98+$G98*$H98)*_xll.ACCOUNTTURNOVER(Connection,$E$10,,$D98,,$E$4,O$2,O$2)/IF($G98=0,12,$G98),2),"Manual Allocation",AA98))</f>
        <v/>
      </c>
      <c r="P98" s="30" t="str" cm="1">
        <f t="array" ref="P98">IF($D98="","",_xlfn.SWITCH($J98,"Equal allocation",ROUND(($G98+$G98*$H98)/12,2),"Weighted Allocation",ROUND(($G98+$G98*$H98)*_xll.ACCOUNTTURNOVER(Connection,$E$10,,$D98,,$E$4,P$2,P$2)/IF($G98=0,12,$G98),2),"Manual Allocation",AB98))</f>
        <v/>
      </c>
      <c r="Q98" s="30" t="str" cm="1">
        <f t="array" ref="Q98">IF($D98="","",_xlfn.SWITCH($J98,"Equal allocation",ROUND(($G98+$G98*$H98)/12,2),"Weighted Allocation",ROUND(($G98+$G98*$H98)*_xll.ACCOUNTTURNOVER(Connection,$E$10,,$D98,,$E$4,Q$2,Q$2)/IF($G98=0,12,$G98),2),"Manual Allocation",AC98))</f>
        <v/>
      </c>
      <c r="R98" s="30" t="str" cm="1">
        <f t="array" ref="R98">IF($D98="","",_xlfn.SWITCH($J98,"Equal allocation",ROUND(($G98+$G98*$H98)/12,2),"Weighted Allocation",ROUND(($G98+$G98*$H98)*_xll.ACCOUNTTURNOVER(Connection,$E$10,,$D98,,$E$4,R$2,R$2)/IF($G98=0,12,$G98),2),"Manual Allocation",AD98))</f>
        <v/>
      </c>
      <c r="S98" s="30" t="str" cm="1">
        <f t="array" ref="S98">IF($D98="","",_xlfn.SWITCH($J98,"Equal allocation",ROUND(($G98+$G98*$H98)/12,2),"Weighted Allocation",ROUND(($G98+$G98*$H98)*_xll.ACCOUNTTURNOVER(Connection,$E$10,,$D98,,$E$4,S$2,S$2)/IF($G98=0,12,$G98),2),"Manual Allocation",AE98))</f>
        <v/>
      </c>
      <c r="T98" s="30" t="str" cm="1">
        <f t="array" ref="T98">IF($D98="","",_xlfn.SWITCH($J98,"Equal allocation",ROUND(($G98+$G98*$H98)/12,2),"Weighted Allocation",ROUND(($G98+$G98*$H98)*_xll.ACCOUNTTURNOVER(Connection,$E$10,,$D98,,$E$4,T$2,T$2)/IF($G98=0,12,$G98),2),"Manual Allocation",AF98))</f>
        <v/>
      </c>
      <c r="U98" s="30" t="str" cm="1">
        <f t="array" ref="U98">IF($D98="","",_xlfn.SWITCH($J98,"Equal allocation",ROUND(($G98+$G98*$H98)/12,2),"Weighted Allocation",ROUND(($G98+$G98*$H98)*_xll.ACCOUNTTURNOVER(Connection,$E$10,,$D98,,$E$4,U$2,U$2)/IF($G98=0,12,$G98),2),"Manual Allocation",AG98))</f>
        <v/>
      </c>
      <c r="V98" s="30" t="str" cm="1">
        <f t="array" ref="V98">IF($D98="","",_xlfn.SWITCH($J98,"Equal allocation",ROUND(($G98+$G98*$H98)/12,2),"Weighted Allocation",ROUND(($G98+$G98*$H98)*_xll.ACCOUNTTURNOVER(Connection,$E$10,,$D98,,$E$4,V$2,V$2)/IF($G98=0,12,$G98),2),"Manual Allocation",AH98))</f>
        <v/>
      </c>
      <c r="W98" s="30" t="str" cm="1">
        <f t="array" ref="W98">IF($D98="","",_xlfn.SWITCH($J98,"Equal allocation",ROUND(($G98+$G98*$H98)/12,2),"Weighted Allocation",ROUND(($G98+$G98*$H98)*_xll.ACCOUNTTURNOVER(Connection,$E$10,,$D98,,$E$4,W$2,W$2)/IF($G98=0,12,$G98),2),"Manual Allocation",AI98))</f>
        <v/>
      </c>
      <c r="X98" s="30" t="str" cm="1">
        <f t="array" ref="X98">IF($D98="","",_xlfn.SWITCH($J98,"Equal allocation",ROUND(($G98+$G98*$H98)/12,2),"Weighted Allocation",ROUND(($G98+$G98*$H98)*_xll.ACCOUNTTURNOVER(Connection,$E$10,,$D98,,$E$4,X$2,X$2)/IF($G98=0,12,$G98),2),"Manual Allocation",AJ98))</f>
        <v/>
      </c>
    </row>
    <row r="99" spans="9:24" x14ac:dyDescent="0.45">
      <c r="I99" s="17"/>
      <c r="J99" s="17" t="str">
        <f t="shared" si="3"/>
        <v/>
      </c>
      <c r="K99" s="16" t="str">
        <f t="shared" si="4"/>
        <v/>
      </c>
      <c r="L99" s="16" t="str">
        <f t="shared" si="5"/>
        <v/>
      </c>
      <c r="M99" s="30" t="str" cm="1">
        <f t="array" ref="M99">IF($D99="","",_xlfn.SWITCH($J99,"Equal allocation",ROUND(($G99+$G99*$H99)/12,2),"Weighted Allocation",ROUND(($G99+$G99*$H99)*_xll.ACCOUNTTURNOVER(Connection,$E$10,,$D99,,$E$4,M$2,M$2)/IF($G99=0,12,$G99),2),"Manual Allocation",Y99))</f>
        <v/>
      </c>
      <c r="N99" s="30" t="str" cm="1">
        <f t="array" ref="N99">IF($D99="","",_xlfn.SWITCH($J99,"Equal allocation",ROUND(($G99+$G99*$H99)/12,2),"Weighted Allocation",ROUND(($G99+$G99*$H99)*_xll.ACCOUNTTURNOVER(Connection,$E$10,,$D99,,$E$4,N$2,N$2)/IF($G99=0,12,$G99),2),"Manual Allocation",Z99))</f>
        <v/>
      </c>
      <c r="O99" s="30" t="str" cm="1">
        <f t="array" ref="O99">IF($D99="","",_xlfn.SWITCH($J99,"Equal allocation",ROUND(($G99+$G99*$H99)/12,2),"Weighted Allocation",ROUND(($G99+$G99*$H99)*_xll.ACCOUNTTURNOVER(Connection,$E$10,,$D99,,$E$4,O$2,O$2)/IF($G99=0,12,$G99),2),"Manual Allocation",AA99))</f>
        <v/>
      </c>
      <c r="P99" s="30" t="str" cm="1">
        <f t="array" ref="P99">IF($D99="","",_xlfn.SWITCH($J99,"Equal allocation",ROUND(($G99+$G99*$H99)/12,2),"Weighted Allocation",ROUND(($G99+$G99*$H99)*_xll.ACCOUNTTURNOVER(Connection,$E$10,,$D99,,$E$4,P$2,P$2)/IF($G99=0,12,$G99),2),"Manual Allocation",AB99))</f>
        <v/>
      </c>
      <c r="Q99" s="30" t="str" cm="1">
        <f t="array" ref="Q99">IF($D99="","",_xlfn.SWITCH($J99,"Equal allocation",ROUND(($G99+$G99*$H99)/12,2),"Weighted Allocation",ROUND(($G99+$G99*$H99)*_xll.ACCOUNTTURNOVER(Connection,$E$10,,$D99,,$E$4,Q$2,Q$2)/IF($G99=0,12,$G99),2),"Manual Allocation",AC99))</f>
        <v/>
      </c>
      <c r="R99" s="30" t="str" cm="1">
        <f t="array" ref="R99">IF($D99="","",_xlfn.SWITCH($J99,"Equal allocation",ROUND(($G99+$G99*$H99)/12,2),"Weighted Allocation",ROUND(($G99+$G99*$H99)*_xll.ACCOUNTTURNOVER(Connection,$E$10,,$D99,,$E$4,R$2,R$2)/IF($G99=0,12,$G99),2),"Manual Allocation",AD99))</f>
        <v/>
      </c>
      <c r="S99" s="30" t="str" cm="1">
        <f t="array" ref="S99">IF($D99="","",_xlfn.SWITCH($J99,"Equal allocation",ROUND(($G99+$G99*$H99)/12,2),"Weighted Allocation",ROUND(($G99+$G99*$H99)*_xll.ACCOUNTTURNOVER(Connection,$E$10,,$D99,,$E$4,S$2,S$2)/IF($G99=0,12,$G99),2),"Manual Allocation",AE99))</f>
        <v/>
      </c>
      <c r="T99" s="30" t="str" cm="1">
        <f t="array" ref="T99">IF($D99="","",_xlfn.SWITCH($J99,"Equal allocation",ROUND(($G99+$G99*$H99)/12,2),"Weighted Allocation",ROUND(($G99+$G99*$H99)*_xll.ACCOUNTTURNOVER(Connection,$E$10,,$D99,,$E$4,T$2,T$2)/IF($G99=0,12,$G99),2),"Manual Allocation",AF99))</f>
        <v/>
      </c>
      <c r="U99" s="30" t="str" cm="1">
        <f t="array" ref="U99">IF($D99="","",_xlfn.SWITCH($J99,"Equal allocation",ROUND(($G99+$G99*$H99)/12,2),"Weighted Allocation",ROUND(($G99+$G99*$H99)*_xll.ACCOUNTTURNOVER(Connection,$E$10,,$D99,,$E$4,U$2,U$2)/IF($G99=0,12,$G99),2),"Manual Allocation",AG99))</f>
        <v/>
      </c>
      <c r="V99" s="30" t="str" cm="1">
        <f t="array" ref="V99">IF($D99="","",_xlfn.SWITCH($J99,"Equal allocation",ROUND(($G99+$G99*$H99)/12,2),"Weighted Allocation",ROUND(($G99+$G99*$H99)*_xll.ACCOUNTTURNOVER(Connection,$E$10,,$D99,,$E$4,V$2,V$2)/IF($G99=0,12,$G99),2),"Manual Allocation",AH99))</f>
        <v/>
      </c>
      <c r="W99" s="30" t="str" cm="1">
        <f t="array" ref="W99">IF($D99="","",_xlfn.SWITCH($J99,"Equal allocation",ROUND(($G99+$G99*$H99)/12,2),"Weighted Allocation",ROUND(($G99+$G99*$H99)*_xll.ACCOUNTTURNOVER(Connection,$E$10,,$D99,,$E$4,W$2,W$2)/IF($G99=0,12,$G99),2),"Manual Allocation",AI99))</f>
        <v/>
      </c>
      <c r="X99" s="30" t="str" cm="1">
        <f t="array" ref="X99">IF($D99="","",_xlfn.SWITCH($J99,"Equal allocation",ROUND(($G99+$G99*$H99)/12,2),"Weighted Allocation",ROUND(($G99+$G99*$H99)*_xll.ACCOUNTTURNOVER(Connection,$E$10,,$D99,,$E$4,X$2,X$2)/IF($G99=0,12,$G99),2),"Manual Allocation",AJ99))</f>
        <v/>
      </c>
    </row>
    <row r="100" spans="9:24" x14ac:dyDescent="0.45">
      <c r="I100" s="17"/>
      <c r="J100" s="17" t="str">
        <f t="shared" si="3"/>
        <v/>
      </c>
      <c r="K100" s="16" t="str">
        <f t="shared" si="4"/>
        <v/>
      </c>
      <c r="L100" s="16" t="str">
        <f t="shared" si="5"/>
        <v/>
      </c>
      <c r="M100" s="30" t="str" cm="1">
        <f t="array" ref="M100">IF($D100="","",_xlfn.SWITCH($J100,"Equal allocation",ROUND(($G100+$G100*$H100)/12,2),"Weighted Allocation",ROUND(($G100+$G100*$H100)*_xll.ACCOUNTTURNOVER(Connection,$E$10,,$D100,,$E$4,M$2,M$2)/IF($G100=0,12,$G100),2),"Manual Allocation",Y100))</f>
        <v/>
      </c>
      <c r="N100" s="30" t="str" cm="1">
        <f t="array" ref="N100">IF($D100="","",_xlfn.SWITCH($J100,"Equal allocation",ROUND(($G100+$G100*$H100)/12,2),"Weighted Allocation",ROUND(($G100+$G100*$H100)*_xll.ACCOUNTTURNOVER(Connection,$E$10,,$D100,,$E$4,N$2,N$2)/IF($G100=0,12,$G100),2),"Manual Allocation",Z100))</f>
        <v/>
      </c>
      <c r="O100" s="30" t="str" cm="1">
        <f t="array" ref="O100">IF($D100="","",_xlfn.SWITCH($J100,"Equal allocation",ROUND(($G100+$G100*$H100)/12,2),"Weighted Allocation",ROUND(($G100+$G100*$H100)*_xll.ACCOUNTTURNOVER(Connection,$E$10,,$D100,,$E$4,O$2,O$2)/IF($G100=0,12,$G100),2),"Manual Allocation",AA100))</f>
        <v/>
      </c>
      <c r="P100" s="30" t="str" cm="1">
        <f t="array" ref="P100">IF($D100="","",_xlfn.SWITCH($J100,"Equal allocation",ROUND(($G100+$G100*$H100)/12,2),"Weighted Allocation",ROUND(($G100+$G100*$H100)*_xll.ACCOUNTTURNOVER(Connection,$E$10,,$D100,,$E$4,P$2,P$2)/IF($G100=0,12,$G100),2),"Manual Allocation",AB100))</f>
        <v/>
      </c>
      <c r="Q100" s="30" t="str" cm="1">
        <f t="array" ref="Q100">IF($D100="","",_xlfn.SWITCH($J100,"Equal allocation",ROUND(($G100+$G100*$H100)/12,2),"Weighted Allocation",ROUND(($G100+$G100*$H100)*_xll.ACCOUNTTURNOVER(Connection,$E$10,,$D100,,$E$4,Q$2,Q$2)/IF($G100=0,12,$G100),2),"Manual Allocation",AC100))</f>
        <v/>
      </c>
      <c r="R100" s="30" t="str" cm="1">
        <f t="array" ref="R100">IF($D100="","",_xlfn.SWITCH($J100,"Equal allocation",ROUND(($G100+$G100*$H100)/12,2),"Weighted Allocation",ROUND(($G100+$G100*$H100)*_xll.ACCOUNTTURNOVER(Connection,$E$10,,$D100,,$E$4,R$2,R$2)/IF($G100=0,12,$G100),2),"Manual Allocation",AD100))</f>
        <v/>
      </c>
      <c r="S100" s="30" t="str" cm="1">
        <f t="array" ref="S100">IF($D100="","",_xlfn.SWITCH($J100,"Equal allocation",ROUND(($G100+$G100*$H100)/12,2),"Weighted Allocation",ROUND(($G100+$G100*$H100)*_xll.ACCOUNTTURNOVER(Connection,$E$10,,$D100,,$E$4,S$2,S$2)/IF($G100=0,12,$G100),2),"Manual Allocation",AE100))</f>
        <v/>
      </c>
      <c r="T100" s="30" t="str" cm="1">
        <f t="array" ref="T100">IF($D100="","",_xlfn.SWITCH($J100,"Equal allocation",ROUND(($G100+$G100*$H100)/12,2),"Weighted Allocation",ROUND(($G100+$G100*$H100)*_xll.ACCOUNTTURNOVER(Connection,$E$10,,$D100,,$E$4,T$2,T$2)/IF($G100=0,12,$G100),2),"Manual Allocation",AF100))</f>
        <v/>
      </c>
      <c r="U100" s="30" t="str" cm="1">
        <f t="array" ref="U100">IF($D100="","",_xlfn.SWITCH($J100,"Equal allocation",ROUND(($G100+$G100*$H100)/12,2),"Weighted Allocation",ROUND(($G100+$G100*$H100)*_xll.ACCOUNTTURNOVER(Connection,$E$10,,$D100,,$E$4,U$2,U$2)/IF($G100=0,12,$G100),2),"Manual Allocation",AG100))</f>
        <v/>
      </c>
      <c r="V100" s="30" t="str" cm="1">
        <f t="array" ref="V100">IF($D100="","",_xlfn.SWITCH($J100,"Equal allocation",ROUND(($G100+$G100*$H100)/12,2),"Weighted Allocation",ROUND(($G100+$G100*$H100)*_xll.ACCOUNTTURNOVER(Connection,$E$10,,$D100,,$E$4,V$2,V$2)/IF($G100=0,12,$G100),2),"Manual Allocation",AH100))</f>
        <v/>
      </c>
      <c r="W100" s="30" t="str" cm="1">
        <f t="array" ref="W100">IF($D100="","",_xlfn.SWITCH($J100,"Equal allocation",ROUND(($G100+$G100*$H100)/12,2),"Weighted Allocation",ROUND(($G100+$G100*$H100)*_xll.ACCOUNTTURNOVER(Connection,$E$10,,$D100,,$E$4,W$2,W$2)/IF($G100=0,12,$G100),2),"Manual Allocation",AI100))</f>
        <v/>
      </c>
      <c r="X100" s="30" t="str" cm="1">
        <f t="array" ref="X100">IF($D100="","",_xlfn.SWITCH($J100,"Equal allocation",ROUND(($G100+$G100*$H100)/12,2),"Weighted Allocation",ROUND(($G100+$G100*$H100)*_xll.ACCOUNTTURNOVER(Connection,$E$10,,$D100,,$E$4,X$2,X$2)/IF($G100=0,12,$G100),2),"Manual Allocation",AJ100))</f>
        <v/>
      </c>
    </row>
    <row r="101" spans="9:24" x14ac:dyDescent="0.45">
      <c r="I101" s="17"/>
      <c r="J101" s="17" t="str">
        <f t="shared" si="3"/>
        <v/>
      </c>
      <c r="K101" s="16" t="str">
        <f t="shared" si="4"/>
        <v/>
      </c>
      <c r="L101" s="16" t="str">
        <f t="shared" si="5"/>
        <v/>
      </c>
      <c r="M101" s="30" t="str" cm="1">
        <f t="array" ref="M101">IF($D101="","",_xlfn.SWITCH($J101,"Equal allocation",ROUND(($G101+$G101*$H101)/12,2),"Weighted Allocation",ROUND(($G101+$G101*$H101)*_xll.ACCOUNTTURNOVER(Connection,$E$10,,$D101,,$E$4,M$2,M$2)/IF($G101=0,12,$G101),2),"Manual Allocation",Y101))</f>
        <v/>
      </c>
      <c r="N101" s="30" t="str" cm="1">
        <f t="array" ref="N101">IF($D101="","",_xlfn.SWITCH($J101,"Equal allocation",ROUND(($G101+$G101*$H101)/12,2),"Weighted Allocation",ROUND(($G101+$G101*$H101)*_xll.ACCOUNTTURNOVER(Connection,$E$10,,$D101,,$E$4,N$2,N$2)/IF($G101=0,12,$G101),2),"Manual Allocation",Z101))</f>
        <v/>
      </c>
      <c r="O101" s="30" t="str" cm="1">
        <f t="array" ref="O101">IF($D101="","",_xlfn.SWITCH($J101,"Equal allocation",ROUND(($G101+$G101*$H101)/12,2),"Weighted Allocation",ROUND(($G101+$G101*$H101)*_xll.ACCOUNTTURNOVER(Connection,$E$10,,$D101,,$E$4,O$2,O$2)/IF($G101=0,12,$G101),2),"Manual Allocation",AA101))</f>
        <v/>
      </c>
      <c r="P101" s="30" t="str" cm="1">
        <f t="array" ref="P101">IF($D101="","",_xlfn.SWITCH($J101,"Equal allocation",ROUND(($G101+$G101*$H101)/12,2),"Weighted Allocation",ROUND(($G101+$G101*$H101)*_xll.ACCOUNTTURNOVER(Connection,$E$10,,$D101,,$E$4,P$2,P$2)/IF($G101=0,12,$G101),2),"Manual Allocation",AB101))</f>
        <v/>
      </c>
      <c r="Q101" s="30" t="str" cm="1">
        <f t="array" ref="Q101">IF($D101="","",_xlfn.SWITCH($J101,"Equal allocation",ROUND(($G101+$G101*$H101)/12,2),"Weighted Allocation",ROUND(($G101+$G101*$H101)*_xll.ACCOUNTTURNOVER(Connection,$E$10,,$D101,,$E$4,Q$2,Q$2)/IF($G101=0,12,$G101),2),"Manual Allocation",AC101))</f>
        <v/>
      </c>
      <c r="R101" s="30" t="str" cm="1">
        <f t="array" ref="R101">IF($D101="","",_xlfn.SWITCH($J101,"Equal allocation",ROUND(($G101+$G101*$H101)/12,2),"Weighted Allocation",ROUND(($G101+$G101*$H101)*_xll.ACCOUNTTURNOVER(Connection,$E$10,,$D101,,$E$4,R$2,R$2)/IF($G101=0,12,$G101),2),"Manual Allocation",AD101))</f>
        <v/>
      </c>
      <c r="S101" s="30" t="str" cm="1">
        <f t="array" ref="S101">IF($D101="","",_xlfn.SWITCH($J101,"Equal allocation",ROUND(($G101+$G101*$H101)/12,2),"Weighted Allocation",ROUND(($G101+$G101*$H101)*_xll.ACCOUNTTURNOVER(Connection,$E$10,,$D101,,$E$4,S$2,S$2)/IF($G101=0,12,$G101),2),"Manual Allocation",AE101))</f>
        <v/>
      </c>
      <c r="T101" s="30" t="str" cm="1">
        <f t="array" ref="T101">IF($D101="","",_xlfn.SWITCH($J101,"Equal allocation",ROUND(($G101+$G101*$H101)/12,2),"Weighted Allocation",ROUND(($G101+$G101*$H101)*_xll.ACCOUNTTURNOVER(Connection,$E$10,,$D101,,$E$4,T$2,T$2)/IF($G101=0,12,$G101),2),"Manual Allocation",AF101))</f>
        <v/>
      </c>
      <c r="U101" s="30" t="str" cm="1">
        <f t="array" ref="U101">IF($D101="","",_xlfn.SWITCH($J101,"Equal allocation",ROUND(($G101+$G101*$H101)/12,2),"Weighted Allocation",ROUND(($G101+$G101*$H101)*_xll.ACCOUNTTURNOVER(Connection,$E$10,,$D101,,$E$4,U$2,U$2)/IF($G101=0,12,$G101),2),"Manual Allocation",AG101))</f>
        <v/>
      </c>
      <c r="V101" s="30" t="str" cm="1">
        <f t="array" ref="V101">IF($D101="","",_xlfn.SWITCH($J101,"Equal allocation",ROUND(($G101+$G101*$H101)/12,2),"Weighted Allocation",ROUND(($G101+$G101*$H101)*_xll.ACCOUNTTURNOVER(Connection,$E$10,,$D101,,$E$4,V$2,V$2)/IF($G101=0,12,$G101),2),"Manual Allocation",AH101))</f>
        <v/>
      </c>
      <c r="W101" s="30" t="str" cm="1">
        <f t="array" ref="W101">IF($D101="","",_xlfn.SWITCH($J101,"Equal allocation",ROUND(($G101+$G101*$H101)/12,2),"Weighted Allocation",ROUND(($G101+$G101*$H101)*_xll.ACCOUNTTURNOVER(Connection,$E$10,,$D101,,$E$4,W$2,W$2)/IF($G101=0,12,$G101),2),"Manual Allocation",AI101))</f>
        <v/>
      </c>
      <c r="X101" s="30" t="str" cm="1">
        <f t="array" ref="X101">IF($D101="","",_xlfn.SWITCH($J101,"Equal allocation",ROUND(($G101+$G101*$H101)/12,2),"Weighted Allocation",ROUND(($G101+$G101*$H101)*_xll.ACCOUNTTURNOVER(Connection,$E$10,,$D101,,$E$4,X$2,X$2)/IF($G101=0,12,$G101),2),"Manual Allocation",AJ101))</f>
        <v/>
      </c>
    </row>
    <row r="102" spans="9:24" x14ac:dyDescent="0.45">
      <c r="I102" s="17"/>
      <c r="J102" s="17" t="str">
        <f t="shared" si="3"/>
        <v/>
      </c>
      <c r="K102" s="16" t="str">
        <f t="shared" si="4"/>
        <v/>
      </c>
      <c r="L102" s="16" t="str">
        <f t="shared" si="5"/>
        <v/>
      </c>
      <c r="M102" s="30" t="str" cm="1">
        <f t="array" ref="M102">IF($D102="","",_xlfn.SWITCH($J102,"Equal allocation",ROUND(($G102+$G102*$H102)/12,2),"Weighted Allocation",ROUND(($G102+$G102*$H102)*_xll.ACCOUNTTURNOVER(Connection,$E$10,,$D102,,$E$4,M$2,M$2)/IF($G102=0,12,$G102),2),"Manual Allocation",Y102))</f>
        <v/>
      </c>
      <c r="N102" s="30" t="str" cm="1">
        <f t="array" ref="N102">IF($D102="","",_xlfn.SWITCH($J102,"Equal allocation",ROUND(($G102+$G102*$H102)/12,2),"Weighted Allocation",ROUND(($G102+$G102*$H102)*_xll.ACCOUNTTURNOVER(Connection,$E$10,,$D102,,$E$4,N$2,N$2)/IF($G102=0,12,$G102),2),"Manual Allocation",Z102))</f>
        <v/>
      </c>
      <c r="O102" s="30" t="str" cm="1">
        <f t="array" ref="O102">IF($D102="","",_xlfn.SWITCH($J102,"Equal allocation",ROUND(($G102+$G102*$H102)/12,2),"Weighted Allocation",ROUND(($G102+$G102*$H102)*_xll.ACCOUNTTURNOVER(Connection,$E$10,,$D102,,$E$4,O$2,O$2)/IF($G102=0,12,$G102),2),"Manual Allocation",AA102))</f>
        <v/>
      </c>
      <c r="P102" s="30" t="str" cm="1">
        <f t="array" ref="P102">IF($D102="","",_xlfn.SWITCH($J102,"Equal allocation",ROUND(($G102+$G102*$H102)/12,2),"Weighted Allocation",ROUND(($G102+$G102*$H102)*_xll.ACCOUNTTURNOVER(Connection,$E$10,,$D102,,$E$4,P$2,P$2)/IF($G102=0,12,$G102),2),"Manual Allocation",AB102))</f>
        <v/>
      </c>
      <c r="Q102" s="30" t="str" cm="1">
        <f t="array" ref="Q102">IF($D102="","",_xlfn.SWITCH($J102,"Equal allocation",ROUND(($G102+$G102*$H102)/12,2),"Weighted Allocation",ROUND(($G102+$G102*$H102)*_xll.ACCOUNTTURNOVER(Connection,$E$10,,$D102,,$E$4,Q$2,Q$2)/IF($G102=0,12,$G102),2),"Manual Allocation",AC102))</f>
        <v/>
      </c>
      <c r="R102" s="30" t="str" cm="1">
        <f t="array" ref="R102">IF($D102="","",_xlfn.SWITCH($J102,"Equal allocation",ROUND(($G102+$G102*$H102)/12,2),"Weighted Allocation",ROUND(($G102+$G102*$H102)*_xll.ACCOUNTTURNOVER(Connection,$E$10,,$D102,,$E$4,R$2,R$2)/IF($G102=0,12,$G102),2),"Manual Allocation",AD102))</f>
        <v/>
      </c>
      <c r="S102" s="30" t="str" cm="1">
        <f t="array" ref="S102">IF($D102="","",_xlfn.SWITCH($J102,"Equal allocation",ROUND(($G102+$G102*$H102)/12,2),"Weighted Allocation",ROUND(($G102+$G102*$H102)*_xll.ACCOUNTTURNOVER(Connection,$E$10,,$D102,,$E$4,S$2,S$2)/IF($G102=0,12,$G102),2),"Manual Allocation",AE102))</f>
        <v/>
      </c>
      <c r="T102" s="30" t="str" cm="1">
        <f t="array" ref="T102">IF($D102="","",_xlfn.SWITCH($J102,"Equal allocation",ROUND(($G102+$G102*$H102)/12,2),"Weighted Allocation",ROUND(($G102+$G102*$H102)*_xll.ACCOUNTTURNOVER(Connection,$E$10,,$D102,,$E$4,T$2,T$2)/IF($G102=0,12,$G102),2),"Manual Allocation",AF102))</f>
        <v/>
      </c>
      <c r="U102" s="30" t="str" cm="1">
        <f t="array" ref="U102">IF($D102="","",_xlfn.SWITCH($J102,"Equal allocation",ROUND(($G102+$G102*$H102)/12,2),"Weighted Allocation",ROUND(($G102+$G102*$H102)*_xll.ACCOUNTTURNOVER(Connection,$E$10,,$D102,,$E$4,U$2,U$2)/IF($G102=0,12,$G102),2),"Manual Allocation",AG102))</f>
        <v/>
      </c>
      <c r="V102" s="30" t="str" cm="1">
        <f t="array" ref="V102">IF($D102="","",_xlfn.SWITCH($J102,"Equal allocation",ROUND(($G102+$G102*$H102)/12,2),"Weighted Allocation",ROUND(($G102+$G102*$H102)*_xll.ACCOUNTTURNOVER(Connection,$E$10,,$D102,,$E$4,V$2,V$2)/IF($G102=0,12,$G102),2),"Manual Allocation",AH102))</f>
        <v/>
      </c>
      <c r="W102" s="30" t="str" cm="1">
        <f t="array" ref="W102">IF($D102="","",_xlfn.SWITCH($J102,"Equal allocation",ROUND(($G102+$G102*$H102)/12,2),"Weighted Allocation",ROUND(($G102+$G102*$H102)*_xll.ACCOUNTTURNOVER(Connection,$E$10,,$D102,,$E$4,W$2,W$2)/IF($G102=0,12,$G102),2),"Manual Allocation",AI102))</f>
        <v/>
      </c>
      <c r="X102" s="30" t="str" cm="1">
        <f t="array" ref="X102">IF($D102="","",_xlfn.SWITCH($J102,"Equal allocation",ROUND(($G102+$G102*$H102)/12,2),"Weighted Allocation",ROUND(($G102+$G102*$H102)*_xll.ACCOUNTTURNOVER(Connection,$E$10,,$D102,,$E$4,X$2,X$2)/IF($G102=0,12,$G102),2),"Manual Allocation",AJ102))</f>
        <v/>
      </c>
    </row>
    <row r="103" spans="9:24" x14ac:dyDescent="0.45">
      <c r="I103" s="17"/>
      <c r="J103" s="17" t="str">
        <f t="shared" si="3"/>
        <v/>
      </c>
      <c r="K103" s="16" t="str">
        <f t="shared" si="4"/>
        <v/>
      </c>
      <c r="L103" s="16" t="str">
        <f t="shared" si="5"/>
        <v/>
      </c>
      <c r="M103" s="30" t="str" cm="1">
        <f t="array" ref="M103">IF($D103="","",_xlfn.SWITCH($J103,"Equal allocation",ROUND(($G103+$G103*$H103)/12,2),"Weighted Allocation",ROUND(($G103+$G103*$H103)*_xll.ACCOUNTTURNOVER(Connection,$E$10,,$D103,,$E$4,M$2,M$2)/IF($G103=0,12,$G103),2),"Manual Allocation",Y103))</f>
        <v/>
      </c>
      <c r="N103" s="30" t="str" cm="1">
        <f t="array" ref="N103">IF($D103="","",_xlfn.SWITCH($J103,"Equal allocation",ROUND(($G103+$G103*$H103)/12,2),"Weighted Allocation",ROUND(($G103+$G103*$H103)*_xll.ACCOUNTTURNOVER(Connection,$E$10,,$D103,,$E$4,N$2,N$2)/IF($G103=0,12,$G103),2),"Manual Allocation",Z103))</f>
        <v/>
      </c>
      <c r="O103" s="30" t="str" cm="1">
        <f t="array" ref="O103">IF($D103="","",_xlfn.SWITCH($J103,"Equal allocation",ROUND(($G103+$G103*$H103)/12,2),"Weighted Allocation",ROUND(($G103+$G103*$H103)*_xll.ACCOUNTTURNOVER(Connection,$E$10,,$D103,,$E$4,O$2,O$2)/IF($G103=0,12,$G103),2),"Manual Allocation",AA103))</f>
        <v/>
      </c>
      <c r="P103" s="30" t="str" cm="1">
        <f t="array" ref="P103">IF($D103="","",_xlfn.SWITCH($J103,"Equal allocation",ROUND(($G103+$G103*$H103)/12,2),"Weighted Allocation",ROUND(($G103+$G103*$H103)*_xll.ACCOUNTTURNOVER(Connection,$E$10,,$D103,,$E$4,P$2,P$2)/IF($G103=0,12,$G103),2),"Manual Allocation",AB103))</f>
        <v/>
      </c>
      <c r="Q103" s="30" t="str" cm="1">
        <f t="array" ref="Q103">IF($D103="","",_xlfn.SWITCH($J103,"Equal allocation",ROUND(($G103+$G103*$H103)/12,2),"Weighted Allocation",ROUND(($G103+$G103*$H103)*_xll.ACCOUNTTURNOVER(Connection,$E$10,,$D103,,$E$4,Q$2,Q$2)/IF($G103=0,12,$G103),2),"Manual Allocation",AC103))</f>
        <v/>
      </c>
      <c r="R103" s="30" t="str" cm="1">
        <f t="array" ref="R103">IF($D103="","",_xlfn.SWITCH($J103,"Equal allocation",ROUND(($G103+$G103*$H103)/12,2),"Weighted Allocation",ROUND(($G103+$G103*$H103)*_xll.ACCOUNTTURNOVER(Connection,$E$10,,$D103,,$E$4,R$2,R$2)/IF($G103=0,12,$G103),2),"Manual Allocation",AD103))</f>
        <v/>
      </c>
      <c r="S103" s="30" t="str" cm="1">
        <f t="array" ref="S103">IF($D103="","",_xlfn.SWITCH($J103,"Equal allocation",ROUND(($G103+$G103*$H103)/12,2),"Weighted Allocation",ROUND(($G103+$G103*$H103)*_xll.ACCOUNTTURNOVER(Connection,$E$10,,$D103,,$E$4,S$2,S$2)/IF($G103=0,12,$G103),2),"Manual Allocation",AE103))</f>
        <v/>
      </c>
      <c r="T103" s="30" t="str" cm="1">
        <f t="array" ref="T103">IF($D103="","",_xlfn.SWITCH($J103,"Equal allocation",ROUND(($G103+$G103*$H103)/12,2),"Weighted Allocation",ROUND(($G103+$G103*$H103)*_xll.ACCOUNTTURNOVER(Connection,$E$10,,$D103,,$E$4,T$2,T$2)/IF($G103=0,12,$G103),2),"Manual Allocation",AF103))</f>
        <v/>
      </c>
      <c r="U103" s="30" t="str" cm="1">
        <f t="array" ref="U103">IF($D103="","",_xlfn.SWITCH($J103,"Equal allocation",ROUND(($G103+$G103*$H103)/12,2),"Weighted Allocation",ROUND(($G103+$G103*$H103)*_xll.ACCOUNTTURNOVER(Connection,$E$10,,$D103,,$E$4,U$2,U$2)/IF($G103=0,12,$G103),2),"Manual Allocation",AG103))</f>
        <v/>
      </c>
      <c r="V103" s="30" t="str" cm="1">
        <f t="array" ref="V103">IF($D103="","",_xlfn.SWITCH($J103,"Equal allocation",ROUND(($G103+$G103*$H103)/12,2),"Weighted Allocation",ROUND(($G103+$G103*$H103)*_xll.ACCOUNTTURNOVER(Connection,$E$10,,$D103,,$E$4,V$2,V$2)/IF($G103=0,12,$G103),2),"Manual Allocation",AH103))</f>
        <v/>
      </c>
      <c r="W103" s="30" t="str" cm="1">
        <f t="array" ref="W103">IF($D103="","",_xlfn.SWITCH($J103,"Equal allocation",ROUND(($G103+$G103*$H103)/12,2),"Weighted Allocation",ROUND(($G103+$G103*$H103)*_xll.ACCOUNTTURNOVER(Connection,$E$10,,$D103,,$E$4,W$2,W$2)/IF($G103=0,12,$G103),2),"Manual Allocation",AI103))</f>
        <v/>
      </c>
      <c r="X103" s="30" t="str" cm="1">
        <f t="array" ref="X103">IF($D103="","",_xlfn.SWITCH($J103,"Equal allocation",ROUND(($G103+$G103*$H103)/12,2),"Weighted Allocation",ROUND(($G103+$G103*$H103)*_xll.ACCOUNTTURNOVER(Connection,$E$10,,$D103,,$E$4,X$2,X$2)/IF($G103=0,12,$G103),2),"Manual Allocation",AJ103))</f>
        <v/>
      </c>
    </row>
    <row r="104" spans="9:24" x14ac:dyDescent="0.45">
      <c r="I104" s="17"/>
      <c r="J104" s="17" t="str">
        <f t="shared" si="3"/>
        <v/>
      </c>
      <c r="K104" s="16" t="str">
        <f t="shared" si="4"/>
        <v/>
      </c>
      <c r="L104" s="16" t="str">
        <f t="shared" si="5"/>
        <v/>
      </c>
      <c r="M104" s="30" t="str" cm="1">
        <f t="array" ref="M104">IF($D104="","",_xlfn.SWITCH($J104,"Equal allocation",ROUND(($G104+$G104*$H104)/12,2),"Weighted Allocation",ROUND(($G104+$G104*$H104)*_xll.ACCOUNTTURNOVER(Connection,$E$10,,$D104,,$E$4,M$2,M$2)/IF($G104=0,12,$G104),2),"Manual Allocation",Y104))</f>
        <v/>
      </c>
      <c r="N104" s="30" t="str" cm="1">
        <f t="array" ref="N104">IF($D104="","",_xlfn.SWITCH($J104,"Equal allocation",ROUND(($G104+$G104*$H104)/12,2),"Weighted Allocation",ROUND(($G104+$G104*$H104)*_xll.ACCOUNTTURNOVER(Connection,$E$10,,$D104,,$E$4,N$2,N$2)/IF($G104=0,12,$G104),2),"Manual Allocation",Z104))</f>
        <v/>
      </c>
      <c r="O104" s="30" t="str" cm="1">
        <f t="array" ref="O104">IF($D104="","",_xlfn.SWITCH($J104,"Equal allocation",ROUND(($G104+$G104*$H104)/12,2),"Weighted Allocation",ROUND(($G104+$G104*$H104)*_xll.ACCOUNTTURNOVER(Connection,$E$10,,$D104,,$E$4,O$2,O$2)/IF($G104=0,12,$G104),2),"Manual Allocation",AA104))</f>
        <v/>
      </c>
      <c r="P104" s="30" t="str" cm="1">
        <f t="array" ref="P104">IF($D104="","",_xlfn.SWITCH($J104,"Equal allocation",ROUND(($G104+$G104*$H104)/12,2),"Weighted Allocation",ROUND(($G104+$G104*$H104)*_xll.ACCOUNTTURNOVER(Connection,$E$10,,$D104,,$E$4,P$2,P$2)/IF($G104=0,12,$G104),2),"Manual Allocation",AB104))</f>
        <v/>
      </c>
      <c r="Q104" s="30" t="str" cm="1">
        <f t="array" ref="Q104">IF($D104="","",_xlfn.SWITCH($J104,"Equal allocation",ROUND(($G104+$G104*$H104)/12,2),"Weighted Allocation",ROUND(($G104+$G104*$H104)*_xll.ACCOUNTTURNOVER(Connection,$E$10,,$D104,,$E$4,Q$2,Q$2)/IF($G104=0,12,$G104),2),"Manual Allocation",AC104))</f>
        <v/>
      </c>
      <c r="R104" s="30" t="str" cm="1">
        <f t="array" ref="R104">IF($D104="","",_xlfn.SWITCH($J104,"Equal allocation",ROUND(($G104+$G104*$H104)/12,2),"Weighted Allocation",ROUND(($G104+$G104*$H104)*_xll.ACCOUNTTURNOVER(Connection,$E$10,,$D104,,$E$4,R$2,R$2)/IF($G104=0,12,$G104),2),"Manual Allocation",AD104))</f>
        <v/>
      </c>
      <c r="S104" s="30" t="str" cm="1">
        <f t="array" ref="S104">IF($D104="","",_xlfn.SWITCH($J104,"Equal allocation",ROUND(($G104+$G104*$H104)/12,2),"Weighted Allocation",ROUND(($G104+$G104*$H104)*_xll.ACCOUNTTURNOVER(Connection,$E$10,,$D104,,$E$4,S$2,S$2)/IF($G104=0,12,$G104),2),"Manual Allocation",AE104))</f>
        <v/>
      </c>
      <c r="T104" s="30" t="str" cm="1">
        <f t="array" ref="T104">IF($D104="","",_xlfn.SWITCH($J104,"Equal allocation",ROUND(($G104+$G104*$H104)/12,2),"Weighted Allocation",ROUND(($G104+$G104*$H104)*_xll.ACCOUNTTURNOVER(Connection,$E$10,,$D104,,$E$4,T$2,T$2)/IF($G104=0,12,$G104),2),"Manual Allocation",AF104))</f>
        <v/>
      </c>
      <c r="U104" s="30" t="str" cm="1">
        <f t="array" ref="U104">IF($D104="","",_xlfn.SWITCH($J104,"Equal allocation",ROUND(($G104+$G104*$H104)/12,2),"Weighted Allocation",ROUND(($G104+$G104*$H104)*_xll.ACCOUNTTURNOVER(Connection,$E$10,,$D104,,$E$4,U$2,U$2)/IF($G104=0,12,$G104),2),"Manual Allocation",AG104))</f>
        <v/>
      </c>
      <c r="V104" s="30" t="str" cm="1">
        <f t="array" ref="V104">IF($D104="","",_xlfn.SWITCH($J104,"Equal allocation",ROUND(($G104+$G104*$H104)/12,2),"Weighted Allocation",ROUND(($G104+$G104*$H104)*_xll.ACCOUNTTURNOVER(Connection,$E$10,,$D104,,$E$4,V$2,V$2)/IF($G104=0,12,$G104),2),"Manual Allocation",AH104))</f>
        <v/>
      </c>
      <c r="W104" s="30" t="str" cm="1">
        <f t="array" ref="W104">IF($D104="","",_xlfn.SWITCH($J104,"Equal allocation",ROUND(($G104+$G104*$H104)/12,2),"Weighted Allocation",ROUND(($G104+$G104*$H104)*_xll.ACCOUNTTURNOVER(Connection,$E$10,,$D104,,$E$4,W$2,W$2)/IF($G104=0,12,$G104),2),"Manual Allocation",AI104))</f>
        <v/>
      </c>
      <c r="X104" s="30" t="str" cm="1">
        <f t="array" ref="X104">IF($D104="","",_xlfn.SWITCH($J104,"Equal allocation",ROUND(($G104+$G104*$H104)/12,2),"Weighted Allocation",ROUND(($G104+$G104*$H104)*_xll.ACCOUNTTURNOVER(Connection,$E$10,,$D104,,$E$4,X$2,X$2)/IF($G104=0,12,$G104),2),"Manual Allocation",AJ104))</f>
        <v/>
      </c>
    </row>
    <row r="105" spans="9:24" x14ac:dyDescent="0.45">
      <c r="I105" s="17"/>
      <c r="J105" s="17" t="str">
        <f t="shared" si="3"/>
        <v/>
      </c>
      <c r="K105" s="16" t="str">
        <f t="shared" si="4"/>
        <v/>
      </c>
      <c r="L105" s="16" t="str">
        <f t="shared" si="5"/>
        <v/>
      </c>
      <c r="M105" s="30" t="str" cm="1">
        <f t="array" ref="M105">IF($D105="","",_xlfn.SWITCH($J105,"Equal allocation",ROUND(($G105+$G105*$H105)/12,2),"Weighted Allocation",ROUND(($G105+$G105*$H105)*_xll.ACCOUNTTURNOVER(Connection,$E$10,,$D105,,$E$4,M$2,M$2)/IF($G105=0,12,$G105),2),"Manual Allocation",Y105))</f>
        <v/>
      </c>
      <c r="N105" s="30" t="str" cm="1">
        <f t="array" ref="N105">IF($D105="","",_xlfn.SWITCH($J105,"Equal allocation",ROUND(($G105+$G105*$H105)/12,2),"Weighted Allocation",ROUND(($G105+$G105*$H105)*_xll.ACCOUNTTURNOVER(Connection,$E$10,,$D105,,$E$4,N$2,N$2)/IF($G105=0,12,$G105),2),"Manual Allocation",Z105))</f>
        <v/>
      </c>
      <c r="O105" s="30" t="str" cm="1">
        <f t="array" ref="O105">IF($D105="","",_xlfn.SWITCH($J105,"Equal allocation",ROUND(($G105+$G105*$H105)/12,2),"Weighted Allocation",ROUND(($G105+$G105*$H105)*_xll.ACCOUNTTURNOVER(Connection,$E$10,,$D105,,$E$4,O$2,O$2)/IF($G105=0,12,$G105),2),"Manual Allocation",AA105))</f>
        <v/>
      </c>
      <c r="P105" s="30" t="str" cm="1">
        <f t="array" ref="P105">IF($D105="","",_xlfn.SWITCH($J105,"Equal allocation",ROUND(($G105+$G105*$H105)/12,2),"Weighted Allocation",ROUND(($G105+$G105*$H105)*_xll.ACCOUNTTURNOVER(Connection,$E$10,,$D105,,$E$4,P$2,P$2)/IF($G105=0,12,$G105),2),"Manual Allocation",AB105))</f>
        <v/>
      </c>
      <c r="Q105" s="30" t="str" cm="1">
        <f t="array" ref="Q105">IF($D105="","",_xlfn.SWITCH($J105,"Equal allocation",ROUND(($G105+$G105*$H105)/12,2),"Weighted Allocation",ROUND(($G105+$G105*$H105)*_xll.ACCOUNTTURNOVER(Connection,$E$10,,$D105,,$E$4,Q$2,Q$2)/IF($G105=0,12,$G105),2),"Manual Allocation",AC105))</f>
        <v/>
      </c>
      <c r="R105" s="30" t="str" cm="1">
        <f t="array" ref="R105">IF($D105="","",_xlfn.SWITCH($J105,"Equal allocation",ROUND(($G105+$G105*$H105)/12,2),"Weighted Allocation",ROUND(($G105+$G105*$H105)*_xll.ACCOUNTTURNOVER(Connection,$E$10,,$D105,,$E$4,R$2,R$2)/IF($G105=0,12,$G105),2),"Manual Allocation",AD105))</f>
        <v/>
      </c>
      <c r="S105" s="30" t="str" cm="1">
        <f t="array" ref="S105">IF($D105="","",_xlfn.SWITCH($J105,"Equal allocation",ROUND(($G105+$G105*$H105)/12,2),"Weighted Allocation",ROUND(($G105+$G105*$H105)*_xll.ACCOUNTTURNOVER(Connection,$E$10,,$D105,,$E$4,S$2,S$2)/IF($G105=0,12,$G105),2),"Manual Allocation",AE105))</f>
        <v/>
      </c>
      <c r="T105" s="30" t="str" cm="1">
        <f t="array" ref="T105">IF($D105="","",_xlfn.SWITCH($J105,"Equal allocation",ROUND(($G105+$G105*$H105)/12,2),"Weighted Allocation",ROUND(($G105+$G105*$H105)*_xll.ACCOUNTTURNOVER(Connection,$E$10,,$D105,,$E$4,T$2,T$2)/IF($G105=0,12,$G105),2),"Manual Allocation",AF105))</f>
        <v/>
      </c>
      <c r="U105" s="30" t="str" cm="1">
        <f t="array" ref="U105">IF($D105="","",_xlfn.SWITCH($J105,"Equal allocation",ROUND(($G105+$G105*$H105)/12,2),"Weighted Allocation",ROUND(($G105+$G105*$H105)*_xll.ACCOUNTTURNOVER(Connection,$E$10,,$D105,,$E$4,U$2,U$2)/IF($G105=0,12,$G105),2),"Manual Allocation",AG105))</f>
        <v/>
      </c>
      <c r="V105" s="30" t="str" cm="1">
        <f t="array" ref="V105">IF($D105="","",_xlfn.SWITCH($J105,"Equal allocation",ROUND(($G105+$G105*$H105)/12,2),"Weighted Allocation",ROUND(($G105+$G105*$H105)*_xll.ACCOUNTTURNOVER(Connection,$E$10,,$D105,,$E$4,V$2,V$2)/IF($G105=0,12,$G105),2),"Manual Allocation",AH105))</f>
        <v/>
      </c>
      <c r="W105" s="30" t="str" cm="1">
        <f t="array" ref="W105">IF($D105="","",_xlfn.SWITCH($J105,"Equal allocation",ROUND(($G105+$G105*$H105)/12,2),"Weighted Allocation",ROUND(($G105+$G105*$H105)*_xll.ACCOUNTTURNOVER(Connection,$E$10,,$D105,,$E$4,W$2,W$2)/IF($G105=0,12,$G105),2),"Manual Allocation",AI105))</f>
        <v/>
      </c>
      <c r="X105" s="30" t="str" cm="1">
        <f t="array" ref="X105">IF($D105="","",_xlfn.SWITCH($J105,"Equal allocation",ROUND(($G105+$G105*$H105)/12,2),"Weighted Allocation",ROUND(($G105+$G105*$H105)*_xll.ACCOUNTTURNOVER(Connection,$E$10,,$D105,,$E$4,X$2,X$2)/IF($G105=0,12,$G105),2),"Manual Allocation",AJ105))</f>
        <v/>
      </c>
    </row>
    <row r="106" spans="9:24" x14ac:dyDescent="0.45">
      <c r="I106" s="17"/>
      <c r="J106" s="17" t="str">
        <f t="shared" si="3"/>
        <v/>
      </c>
      <c r="K106" s="16" t="str">
        <f t="shared" si="4"/>
        <v/>
      </c>
      <c r="L106" s="16" t="str">
        <f t="shared" si="5"/>
        <v/>
      </c>
      <c r="M106" s="30" t="str" cm="1">
        <f t="array" ref="M106">IF($D106="","",_xlfn.SWITCH($J106,"Equal allocation",ROUND(($G106+$G106*$H106)/12,2),"Weighted Allocation",ROUND(($G106+$G106*$H106)*_xll.ACCOUNTTURNOVER(Connection,$E$10,,$D106,,$E$4,M$2,M$2)/IF($G106=0,12,$G106),2),"Manual Allocation",Y106))</f>
        <v/>
      </c>
      <c r="N106" s="30" t="str" cm="1">
        <f t="array" ref="N106">IF($D106="","",_xlfn.SWITCH($J106,"Equal allocation",ROUND(($G106+$G106*$H106)/12,2),"Weighted Allocation",ROUND(($G106+$G106*$H106)*_xll.ACCOUNTTURNOVER(Connection,$E$10,,$D106,,$E$4,N$2,N$2)/IF($G106=0,12,$G106),2),"Manual Allocation",Z106))</f>
        <v/>
      </c>
      <c r="O106" s="30" t="str" cm="1">
        <f t="array" ref="O106">IF($D106="","",_xlfn.SWITCH($J106,"Equal allocation",ROUND(($G106+$G106*$H106)/12,2),"Weighted Allocation",ROUND(($G106+$G106*$H106)*_xll.ACCOUNTTURNOVER(Connection,$E$10,,$D106,,$E$4,O$2,O$2)/IF($G106=0,12,$G106),2),"Manual Allocation",AA106))</f>
        <v/>
      </c>
      <c r="P106" s="30" t="str" cm="1">
        <f t="array" ref="P106">IF($D106="","",_xlfn.SWITCH($J106,"Equal allocation",ROUND(($G106+$G106*$H106)/12,2),"Weighted Allocation",ROUND(($G106+$G106*$H106)*_xll.ACCOUNTTURNOVER(Connection,$E$10,,$D106,,$E$4,P$2,P$2)/IF($G106=0,12,$G106),2),"Manual Allocation",AB106))</f>
        <v/>
      </c>
      <c r="Q106" s="30" t="str" cm="1">
        <f t="array" ref="Q106">IF($D106="","",_xlfn.SWITCH($J106,"Equal allocation",ROUND(($G106+$G106*$H106)/12,2),"Weighted Allocation",ROUND(($G106+$G106*$H106)*_xll.ACCOUNTTURNOVER(Connection,$E$10,,$D106,,$E$4,Q$2,Q$2)/IF($G106=0,12,$G106),2),"Manual Allocation",AC106))</f>
        <v/>
      </c>
      <c r="R106" s="30" t="str" cm="1">
        <f t="array" ref="R106">IF($D106="","",_xlfn.SWITCH($J106,"Equal allocation",ROUND(($G106+$G106*$H106)/12,2),"Weighted Allocation",ROUND(($G106+$G106*$H106)*_xll.ACCOUNTTURNOVER(Connection,$E$10,,$D106,,$E$4,R$2,R$2)/IF($G106=0,12,$G106),2),"Manual Allocation",AD106))</f>
        <v/>
      </c>
      <c r="S106" s="30" t="str" cm="1">
        <f t="array" ref="S106">IF($D106="","",_xlfn.SWITCH($J106,"Equal allocation",ROUND(($G106+$G106*$H106)/12,2),"Weighted Allocation",ROUND(($G106+$G106*$H106)*_xll.ACCOUNTTURNOVER(Connection,$E$10,,$D106,,$E$4,S$2,S$2)/IF($G106=0,12,$G106),2),"Manual Allocation",AE106))</f>
        <v/>
      </c>
      <c r="T106" s="30" t="str" cm="1">
        <f t="array" ref="T106">IF($D106="","",_xlfn.SWITCH($J106,"Equal allocation",ROUND(($G106+$G106*$H106)/12,2),"Weighted Allocation",ROUND(($G106+$G106*$H106)*_xll.ACCOUNTTURNOVER(Connection,$E$10,,$D106,,$E$4,T$2,T$2)/IF($G106=0,12,$G106),2),"Manual Allocation",AF106))</f>
        <v/>
      </c>
      <c r="U106" s="30" t="str" cm="1">
        <f t="array" ref="U106">IF($D106="","",_xlfn.SWITCH($J106,"Equal allocation",ROUND(($G106+$G106*$H106)/12,2),"Weighted Allocation",ROUND(($G106+$G106*$H106)*_xll.ACCOUNTTURNOVER(Connection,$E$10,,$D106,,$E$4,U$2,U$2)/IF($G106=0,12,$G106),2),"Manual Allocation",AG106))</f>
        <v/>
      </c>
      <c r="V106" s="30" t="str" cm="1">
        <f t="array" ref="V106">IF($D106="","",_xlfn.SWITCH($J106,"Equal allocation",ROUND(($G106+$G106*$H106)/12,2),"Weighted Allocation",ROUND(($G106+$G106*$H106)*_xll.ACCOUNTTURNOVER(Connection,$E$10,,$D106,,$E$4,V$2,V$2)/IF($G106=0,12,$G106),2),"Manual Allocation",AH106))</f>
        <v/>
      </c>
      <c r="W106" s="30" t="str" cm="1">
        <f t="array" ref="W106">IF($D106="","",_xlfn.SWITCH($J106,"Equal allocation",ROUND(($G106+$G106*$H106)/12,2),"Weighted Allocation",ROUND(($G106+$G106*$H106)*_xll.ACCOUNTTURNOVER(Connection,$E$10,,$D106,,$E$4,W$2,W$2)/IF($G106=0,12,$G106),2),"Manual Allocation",AI106))</f>
        <v/>
      </c>
      <c r="X106" s="30" t="str" cm="1">
        <f t="array" ref="X106">IF($D106="","",_xlfn.SWITCH($J106,"Equal allocation",ROUND(($G106+$G106*$H106)/12,2),"Weighted Allocation",ROUND(($G106+$G106*$H106)*_xll.ACCOUNTTURNOVER(Connection,$E$10,,$D106,,$E$4,X$2,X$2)/IF($G106=0,12,$G106),2),"Manual Allocation",AJ106))</f>
        <v/>
      </c>
    </row>
    <row r="107" spans="9:24" x14ac:dyDescent="0.45">
      <c r="I107" s="17"/>
      <c r="J107" s="17" t="str">
        <f t="shared" si="3"/>
        <v/>
      </c>
      <c r="K107" s="16" t="str">
        <f t="shared" si="4"/>
        <v/>
      </c>
      <c r="L107" s="16" t="str">
        <f t="shared" si="5"/>
        <v/>
      </c>
      <c r="M107" s="30" t="str" cm="1">
        <f t="array" ref="M107">IF($D107="","",_xlfn.SWITCH($J107,"Equal allocation",ROUND(($G107+$G107*$H107)/12,2),"Weighted Allocation",ROUND(($G107+$G107*$H107)*_xll.ACCOUNTTURNOVER(Connection,$E$10,,$D107,,$E$4,M$2,M$2)/IF($G107=0,12,$G107),2),"Manual Allocation",Y107))</f>
        <v/>
      </c>
      <c r="N107" s="30" t="str" cm="1">
        <f t="array" ref="N107">IF($D107="","",_xlfn.SWITCH($J107,"Equal allocation",ROUND(($G107+$G107*$H107)/12,2),"Weighted Allocation",ROUND(($G107+$G107*$H107)*_xll.ACCOUNTTURNOVER(Connection,$E$10,,$D107,,$E$4,N$2,N$2)/IF($G107=0,12,$G107),2),"Manual Allocation",Z107))</f>
        <v/>
      </c>
      <c r="O107" s="30" t="str" cm="1">
        <f t="array" ref="O107">IF($D107="","",_xlfn.SWITCH($J107,"Equal allocation",ROUND(($G107+$G107*$H107)/12,2),"Weighted Allocation",ROUND(($G107+$G107*$H107)*_xll.ACCOUNTTURNOVER(Connection,$E$10,,$D107,,$E$4,O$2,O$2)/IF($G107=0,12,$G107),2),"Manual Allocation",AA107))</f>
        <v/>
      </c>
      <c r="P107" s="30" t="str" cm="1">
        <f t="array" ref="P107">IF($D107="","",_xlfn.SWITCH($J107,"Equal allocation",ROUND(($G107+$G107*$H107)/12,2),"Weighted Allocation",ROUND(($G107+$G107*$H107)*_xll.ACCOUNTTURNOVER(Connection,$E$10,,$D107,,$E$4,P$2,P$2)/IF($G107=0,12,$G107),2),"Manual Allocation",AB107))</f>
        <v/>
      </c>
      <c r="Q107" s="30" t="str" cm="1">
        <f t="array" ref="Q107">IF($D107="","",_xlfn.SWITCH($J107,"Equal allocation",ROUND(($G107+$G107*$H107)/12,2),"Weighted Allocation",ROUND(($G107+$G107*$H107)*_xll.ACCOUNTTURNOVER(Connection,$E$10,,$D107,,$E$4,Q$2,Q$2)/IF($G107=0,12,$G107),2),"Manual Allocation",AC107))</f>
        <v/>
      </c>
      <c r="R107" s="30" t="str" cm="1">
        <f t="array" ref="R107">IF($D107="","",_xlfn.SWITCH($J107,"Equal allocation",ROUND(($G107+$G107*$H107)/12,2),"Weighted Allocation",ROUND(($G107+$G107*$H107)*_xll.ACCOUNTTURNOVER(Connection,$E$10,,$D107,,$E$4,R$2,R$2)/IF($G107=0,12,$G107),2),"Manual Allocation",AD107))</f>
        <v/>
      </c>
      <c r="S107" s="30" t="str" cm="1">
        <f t="array" ref="S107">IF($D107="","",_xlfn.SWITCH($J107,"Equal allocation",ROUND(($G107+$G107*$H107)/12,2),"Weighted Allocation",ROUND(($G107+$G107*$H107)*_xll.ACCOUNTTURNOVER(Connection,$E$10,,$D107,,$E$4,S$2,S$2)/IF($G107=0,12,$G107),2),"Manual Allocation",AE107))</f>
        <v/>
      </c>
      <c r="T107" s="30" t="str" cm="1">
        <f t="array" ref="T107">IF($D107="","",_xlfn.SWITCH($J107,"Equal allocation",ROUND(($G107+$G107*$H107)/12,2),"Weighted Allocation",ROUND(($G107+$G107*$H107)*_xll.ACCOUNTTURNOVER(Connection,$E$10,,$D107,,$E$4,T$2,T$2)/IF($G107=0,12,$G107),2),"Manual Allocation",AF107))</f>
        <v/>
      </c>
      <c r="U107" s="30" t="str" cm="1">
        <f t="array" ref="U107">IF($D107="","",_xlfn.SWITCH($J107,"Equal allocation",ROUND(($G107+$G107*$H107)/12,2),"Weighted Allocation",ROUND(($G107+$G107*$H107)*_xll.ACCOUNTTURNOVER(Connection,$E$10,,$D107,,$E$4,U$2,U$2)/IF($G107=0,12,$G107),2),"Manual Allocation",AG107))</f>
        <v/>
      </c>
      <c r="V107" s="30" t="str" cm="1">
        <f t="array" ref="V107">IF($D107="","",_xlfn.SWITCH($J107,"Equal allocation",ROUND(($G107+$G107*$H107)/12,2),"Weighted Allocation",ROUND(($G107+$G107*$H107)*_xll.ACCOUNTTURNOVER(Connection,$E$10,,$D107,,$E$4,V$2,V$2)/IF($G107=0,12,$G107),2),"Manual Allocation",AH107))</f>
        <v/>
      </c>
      <c r="W107" s="30" t="str" cm="1">
        <f t="array" ref="W107">IF($D107="","",_xlfn.SWITCH($J107,"Equal allocation",ROUND(($G107+$G107*$H107)/12,2),"Weighted Allocation",ROUND(($G107+$G107*$H107)*_xll.ACCOUNTTURNOVER(Connection,$E$10,,$D107,,$E$4,W$2,W$2)/IF($G107=0,12,$G107),2),"Manual Allocation",AI107))</f>
        <v/>
      </c>
      <c r="X107" s="30" t="str" cm="1">
        <f t="array" ref="X107">IF($D107="","",_xlfn.SWITCH($J107,"Equal allocation",ROUND(($G107+$G107*$H107)/12,2),"Weighted Allocation",ROUND(($G107+$G107*$H107)*_xll.ACCOUNTTURNOVER(Connection,$E$10,,$D107,,$E$4,X$2,X$2)/IF($G107=0,12,$G107),2),"Manual Allocation",AJ107))</f>
        <v/>
      </c>
    </row>
    <row r="108" spans="9:24" x14ac:dyDescent="0.45">
      <c r="I108" s="17"/>
      <c r="J108" s="17" t="str">
        <f t="shared" si="3"/>
        <v/>
      </c>
      <c r="K108" s="16" t="str">
        <f t="shared" si="4"/>
        <v/>
      </c>
      <c r="L108" s="16" t="str">
        <f t="shared" si="5"/>
        <v/>
      </c>
      <c r="M108" s="30" t="str" cm="1">
        <f t="array" ref="M108">IF($D108="","",_xlfn.SWITCH($J108,"Equal allocation",ROUND(($G108+$G108*$H108)/12,2),"Weighted Allocation",ROUND(($G108+$G108*$H108)*_xll.ACCOUNTTURNOVER(Connection,$E$10,,$D108,,$E$4,M$2,M$2)/IF($G108=0,12,$G108),2),"Manual Allocation",Y108))</f>
        <v/>
      </c>
      <c r="N108" s="30" t="str" cm="1">
        <f t="array" ref="N108">IF($D108="","",_xlfn.SWITCH($J108,"Equal allocation",ROUND(($G108+$G108*$H108)/12,2),"Weighted Allocation",ROUND(($G108+$G108*$H108)*_xll.ACCOUNTTURNOVER(Connection,$E$10,,$D108,,$E$4,N$2,N$2)/IF($G108=0,12,$G108),2),"Manual Allocation",Z108))</f>
        <v/>
      </c>
      <c r="O108" s="30" t="str" cm="1">
        <f t="array" ref="O108">IF($D108="","",_xlfn.SWITCH($J108,"Equal allocation",ROUND(($G108+$G108*$H108)/12,2),"Weighted Allocation",ROUND(($G108+$G108*$H108)*_xll.ACCOUNTTURNOVER(Connection,$E$10,,$D108,,$E$4,O$2,O$2)/IF($G108=0,12,$G108),2),"Manual Allocation",AA108))</f>
        <v/>
      </c>
      <c r="P108" s="30" t="str" cm="1">
        <f t="array" ref="P108">IF($D108="","",_xlfn.SWITCH($J108,"Equal allocation",ROUND(($G108+$G108*$H108)/12,2),"Weighted Allocation",ROUND(($G108+$G108*$H108)*_xll.ACCOUNTTURNOVER(Connection,$E$10,,$D108,,$E$4,P$2,P$2)/IF($G108=0,12,$G108),2),"Manual Allocation",AB108))</f>
        <v/>
      </c>
      <c r="Q108" s="30" t="str" cm="1">
        <f t="array" ref="Q108">IF($D108="","",_xlfn.SWITCH($J108,"Equal allocation",ROUND(($G108+$G108*$H108)/12,2),"Weighted Allocation",ROUND(($G108+$G108*$H108)*_xll.ACCOUNTTURNOVER(Connection,$E$10,,$D108,,$E$4,Q$2,Q$2)/IF($G108=0,12,$G108),2),"Manual Allocation",AC108))</f>
        <v/>
      </c>
      <c r="R108" s="30" t="str" cm="1">
        <f t="array" ref="R108">IF($D108="","",_xlfn.SWITCH($J108,"Equal allocation",ROUND(($G108+$G108*$H108)/12,2),"Weighted Allocation",ROUND(($G108+$G108*$H108)*_xll.ACCOUNTTURNOVER(Connection,$E$10,,$D108,,$E$4,R$2,R$2)/IF($G108=0,12,$G108),2),"Manual Allocation",AD108))</f>
        <v/>
      </c>
      <c r="S108" s="30" t="str" cm="1">
        <f t="array" ref="S108">IF($D108="","",_xlfn.SWITCH($J108,"Equal allocation",ROUND(($G108+$G108*$H108)/12,2),"Weighted Allocation",ROUND(($G108+$G108*$H108)*_xll.ACCOUNTTURNOVER(Connection,$E$10,,$D108,,$E$4,S$2,S$2)/IF($G108=0,12,$G108),2),"Manual Allocation",AE108))</f>
        <v/>
      </c>
      <c r="T108" s="30" t="str" cm="1">
        <f t="array" ref="T108">IF($D108="","",_xlfn.SWITCH($J108,"Equal allocation",ROUND(($G108+$G108*$H108)/12,2),"Weighted Allocation",ROUND(($G108+$G108*$H108)*_xll.ACCOUNTTURNOVER(Connection,$E$10,,$D108,,$E$4,T$2,T$2)/IF($G108=0,12,$G108),2),"Manual Allocation",AF108))</f>
        <v/>
      </c>
      <c r="U108" s="30" t="str" cm="1">
        <f t="array" ref="U108">IF($D108="","",_xlfn.SWITCH($J108,"Equal allocation",ROUND(($G108+$G108*$H108)/12,2),"Weighted Allocation",ROUND(($G108+$G108*$H108)*_xll.ACCOUNTTURNOVER(Connection,$E$10,,$D108,,$E$4,U$2,U$2)/IF($G108=0,12,$G108),2),"Manual Allocation",AG108))</f>
        <v/>
      </c>
      <c r="V108" s="30" t="str" cm="1">
        <f t="array" ref="V108">IF($D108="","",_xlfn.SWITCH($J108,"Equal allocation",ROUND(($G108+$G108*$H108)/12,2),"Weighted Allocation",ROUND(($G108+$G108*$H108)*_xll.ACCOUNTTURNOVER(Connection,$E$10,,$D108,,$E$4,V$2,V$2)/IF($G108=0,12,$G108),2),"Manual Allocation",AH108))</f>
        <v/>
      </c>
      <c r="W108" s="30" t="str" cm="1">
        <f t="array" ref="W108">IF($D108="","",_xlfn.SWITCH($J108,"Equal allocation",ROUND(($G108+$G108*$H108)/12,2),"Weighted Allocation",ROUND(($G108+$G108*$H108)*_xll.ACCOUNTTURNOVER(Connection,$E$10,,$D108,,$E$4,W$2,W$2)/IF($G108=0,12,$G108),2),"Manual Allocation",AI108))</f>
        <v/>
      </c>
      <c r="X108" s="30" t="str" cm="1">
        <f t="array" ref="X108">IF($D108="","",_xlfn.SWITCH($J108,"Equal allocation",ROUND(($G108+$G108*$H108)/12,2),"Weighted Allocation",ROUND(($G108+$G108*$H108)*_xll.ACCOUNTTURNOVER(Connection,$E$10,,$D108,,$E$4,X$2,X$2)/IF($G108=0,12,$G108),2),"Manual Allocation",AJ108))</f>
        <v/>
      </c>
    </row>
    <row r="109" spans="9:24" x14ac:dyDescent="0.45">
      <c r="I109" s="17"/>
      <c r="J109" s="17" t="str">
        <f t="shared" si="3"/>
        <v/>
      </c>
      <c r="K109" s="16" t="str">
        <f t="shared" si="4"/>
        <v/>
      </c>
      <c r="L109" s="16" t="str">
        <f t="shared" si="5"/>
        <v/>
      </c>
      <c r="M109" s="30" t="str" cm="1">
        <f t="array" ref="M109">IF($D109="","",_xlfn.SWITCH($J109,"Equal allocation",ROUND(($G109+$G109*$H109)/12,2),"Weighted Allocation",ROUND(($G109+$G109*$H109)*_xll.ACCOUNTTURNOVER(Connection,$E$10,,$D109,,$E$4,M$2,M$2)/IF($G109=0,12,$G109),2),"Manual Allocation",Y109))</f>
        <v/>
      </c>
      <c r="N109" s="30" t="str" cm="1">
        <f t="array" ref="N109">IF($D109="","",_xlfn.SWITCH($J109,"Equal allocation",ROUND(($G109+$G109*$H109)/12,2),"Weighted Allocation",ROUND(($G109+$G109*$H109)*_xll.ACCOUNTTURNOVER(Connection,$E$10,,$D109,,$E$4,N$2,N$2)/IF($G109=0,12,$G109),2),"Manual Allocation",Z109))</f>
        <v/>
      </c>
      <c r="O109" s="30" t="str" cm="1">
        <f t="array" ref="O109">IF($D109="","",_xlfn.SWITCH($J109,"Equal allocation",ROUND(($G109+$G109*$H109)/12,2),"Weighted Allocation",ROUND(($G109+$G109*$H109)*_xll.ACCOUNTTURNOVER(Connection,$E$10,,$D109,,$E$4,O$2,O$2)/IF($G109=0,12,$G109),2),"Manual Allocation",AA109))</f>
        <v/>
      </c>
      <c r="P109" s="30" t="str" cm="1">
        <f t="array" ref="P109">IF($D109="","",_xlfn.SWITCH($J109,"Equal allocation",ROUND(($G109+$G109*$H109)/12,2),"Weighted Allocation",ROUND(($G109+$G109*$H109)*_xll.ACCOUNTTURNOVER(Connection,$E$10,,$D109,,$E$4,P$2,P$2)/IF($G109=0,12,$G109),2),"Manual Allocation",AB109))</f>
        <v/>
      </c>
      <c r="Q109" s="30" t="str" cm="1">
        <f t="array" ref="Q109">IF($D109="","",_xlfn.SWITCH($J109,"Equal allocation",ROUND(($G109+$G109*$H109)/12,2),"Weighted Allocation",ROUND(($G109+$G109*$H109)*_xll.ACCOUNTTURNOVER(Connection,$E$10,,$D109,,$E$4,Q$2,Q$2)/IF($G109=0,12,$G109),2),"Manual Allocation",AC109))</f>
        <v/>
      </c>
      <c r="R109" s="30" t="str" cm="1">
        <f t="array" ref="R109">IF($D109="","",_xlfn.SWITCH($J109,"Equal allocation",ROUND(($G109+$G109*$H109)/12,2),"Weighted Allocation",ROUND(($G109+$G109*$H109)*_xll.ACCOUNTTURNOVER(Connection,$E$10,,$D109,,$E$4,R$2,R$2)/IF($G109=0,12,$G109),2),"Manual Allocation",AD109))</f>
        <v/>
      </c>
      <c r="S109" s="30" t="str" cm="1">
        <f t="array" ref="S109">IF($D109="","",_xlfn.SWITCH($J109,"Equal allocation",ROUND(($G109+$G109*$H109)/12,2),"Weighted Allocation",ROUND(($G109+$G109*$H109)*_xll.ACCOUNTTURNOVER(Connection,$E$10,,$D109,,$E$4,S$2,S$2)/IF($G109=0,12,$G109),2),"Manual Allocation",AE109))</f>
        <v/>
      </c>
      <c r="T109" s="30" t="str" cm="1">
        <f t="array" ref="T109">IF($D109="","",_xlfn.SWITCH($J109,"Equal allocation",ROUND(($G109+$G109*$H109)/12,2),"Weighted Allocation",ROUND(($G109+$G109*$H109)*_xll.ACCOUNTTURNOVER(Connection,$E$10,,$D109,,$E$4,T$2,T$2)/IF($G109=0,12,$G109),2),"Manual Allocation",AF109))</f>
        <v/>
      </c>
      <c r="U109" s="30" t="str" cm="1">
        <f t="array" ref="U109">IF($D109="","",_xlfn.SWITCH($J109,"Equal allocation",ROUND(($G109+$G109*$H109)/12,2),"Weighted Allocation",ROUND(($G109+$G109*$H109)*_xll.ACCOUNTTURNOVER(Connection,$E$10,,$D109,,$E$4,U$2,U$2)/IF($G109=0,12,$G109),2),"Manual Allocation",AG109))</f>
        <v/>
      </c>
      <c r="V109" s="30" t="str" cm="1">
        <f t="array" ref="V109">IF($D109="","",_xlfn.SWITCH($J109,"Equal allocation",ROUND(($G109+$G109*$H109)/12,2),"Weighted Allocation",ROUND(($G109+$G109*$H109)*_xll.ACCOUNTTURNOVER(Connection,$E$10,,$D109,,$E$4,V$2,V$2)/IF($G109=0,12,$G109),2),"Manual Allocation",AH109))</f>
        <v/>
      </c>
      <c r="W109" s="30" t="str" cm="1">
        <f t="array" ref="W109">IF($D109="","",_xlfn.SWITCH($J109,"Equal allocation",ROUND(($G109+$G109*$H109)/12,2),"Weighted Allocation",ROUND(($G109+$G109*$H109)*_xll.ACCOUNTTURNOVER(Connection,$E$10,,$D109,,$E$4,W$2,W$2)/IF($G109=0,12,$G109),2),"Manual Allocation",AI109))</f>
        <v/>
      </c>
      <c r="X109" s="30" t="str" cm="1">
        <f t="array" ref="X109">IF($D109="","",_xlfn.SWITCH($J109,"Equal allocation",ROUND(($G109+$G109*$H109)/12,2),"Weighted Allocation",ROUND(($G109+$G109*$H109)*_xll.ACCOUNTTURNOVER(Connection,$E$10,,$D109,,$E$4,X$2,X$2)/IF($G109=0,12,$G109),2),"Manual Allocation",AJ109))</f>
        <v/>
      </c>
    </row>
    <row r="110" spans="9:24" x14ac:dyDescent="0.45">
      <c r="I110" s="17"/>
      <c r="J110" s="17" t="str">
        <f t="shared" si="3"/>
        <v/>
      </c>
      <c r="K110" s="16" t="str">
        <f t="shared" si="4"/>
        <v/>
      </c>
      <c r="L110" s="16" t="str">
        <f t="shared" si="5"/>
        <v/>
      </c>
      <c r="M110" s="30" t="str" cm="1">
        <f t="array" ref="M110">IF($D110="","",_xlfn.SWITCH($J110,"Equal allocation",ROUND(($G110+$G110*$H110)/12,2),"Weighted Allocation",ROUND(($G110+$G110*$H110)*_xll.ACCOUNTTURNOVER(Connection,$E$10,,$D110,,$E$4,M$2,M$2)/IF($G110=0,12,$G110),2),"Manual Allocation",Y110))</f>
        <v/>
      </c>
      <c r="N110" s="30" t="str" cm="1">
        <f t="array" ref="N110">IF($D110="","",_xlfn.SWITCH($J110,"Equal allocation",ROUND(($G110+$G110*$H110)/12,2),"Weighted Allocation",ROUND(($G110+$G110*$H110)*_xll.ACCOUNTTURNOVER(Connection,$E$10,,$D110,,$E$4,N$2,N$2)/IF($G110=0,12,$G110),2),"Manual Allocation",Z110))</f>
        <v/>
      </c>
      <c r="O110" s="30" t="str" cm="1">
        <f t="array" ref="O110">IF($D110="","",_xlfn.SWITCH($J110,"Equal allocation",ROUND(($G110+$G110*$H110)/12,2),"Weighted Allocation",ROUND(($G110+$G110*$H110)*_xll.ACCOUNTTURNOVER(Connection,$E$10,,$D110,,$E$4,O$2,O$2)/IF($G110=0,12,$G110),2),"Manual Allocation",AA110))</f>
        <v/>
      </c>
      <c r="P110" s="30" t="str" cm="1">
        <f t="array" ref="P110">IF($D110="","",_xlfn.SWITCH($J110,"Equal allocation",ROUND(($G110+$G110*$H110)/12,2),"Weighted Allocation",ROUND(($G110+$G110*$H110)*_xll.ACCOUNTTURNOVER(Connection,$E$10,,$D110,,$E$4,P$2,P$2)/IF($G110=0,12,$G110),2),"Manual Allocation",AB110))</f>
        <v/>
      </c>
      <c r="Q110" s="30" t="str" cm="1">
        <f t="array" ref="Q110">IF($D110="","",_xlfn.SWITCH($J110,"Equal allocation",ROUND(($G110+$G110*$H110)/12,2),"Weighted Allocation",ROUND(($G110+$G110*$H110)*_xll.ACCOUNTTURNOVER(Connection,$E$10,,$D110,,$E$4,Q$2,Q$2)/IF($G110=0,12,$G110),2),"Manual Allocation",AC110))</f>
        <v/>
      </c>
      <c r="R110" s="30" t="str" cm="1">
        <f t="array" ref="R110">IF($D110="","",_xlfn.SWITCH($J110,"Equal allocation",ROUND(($G110+$G110*$H110)/12,2),"Weighted Allocation",ROUND(($G110+$G110*$H110)*_xll.ACCOUNTTURNOVER(Connection,$E$10,,$D110,,$E$4,R$2,R$2)/IF($G110=0,12,$G110),2),"Manual Allocation",AD110))</f>
        <v/>
      </c>
      <c r="S110" s="30" t="str" cm="1">
        <f t="array" ref="S110">IF($D110="","",_xlfn.SWITCH($J110,"Equal allocation",ROUND(($G110+$G110*$H110)/12,2),"Weighted Allocation",ROUND(($G110+$G110*$H110)*_xll.ACCOUNTTURNOVER(Connection,$E$10,,$D110,,$E$4,S$2,S$2)/IF($G110=0,12,$G110),2),"Manual Allocation",AE110))</f>
        <v/>
      </c>
      <c r="T110" s="30" t="str" cm="1">
        <f t="array" ref="T110">IF($D110="","",_xlfn.SWITCH($J110,"Equal allocation",ROUND(($G110+$G110*$H110)/12,2),"Weighted Allocation",ROUND(($G110+$G110*$H110)*_xll.ACCOUNTTURNOVER(Connection,$E$10,,$D110,,$E$4,T$2,T$2)/IF($G110=0,12,$G110),2),"Manual Allocation",AF110))</f>
        <v/>
      </c>
      <c r="U110" s="30" t="str" cm="1">
        <f t="array" ref="U110">IF($D110="","",_xlfn.SWITCH($J110,"Equal allocation",ROUND(($G110+$G110*$H110)/12,2),"Weighted Allocation",ROUND(($G110+$G110*$H110)*_xll.ACCOUNTTURNOVER(Connection,$E$10,,$D110,,$E$4,U$2,U$2)/IF($G110=0,12,$G110),2),"Manual Allocation",AG110))</f>
        <v/>
      </c>
      <c r="V110" s="30" t="str" cm="1">
        <f t="array" ref="V110">IF($D110="","",_xlfn.SWITCH($J110,"Equal allocation",ROUND(($G110+$G110*$H110)/12,2),"Weighted Allocation",ROUND(($G110+$G110*$H110)*_xll.ACCOUNTTURNOVER(Connection,$E$10,,$D110,,$E$4,V$2,V$2)/IF($G110=0,12,$G110),2),"Manual Allocation",AH110))</f>
        <v/>
      </c>
      <c r="W110" s="30" t="str" cm="1">
        <f t="array" ref="W110">IF($D110="","",_xlfn.SWITCH($J110,"Equal allocation",ROUND(($G110+$G110*$H110)/12,2),"Weighted Allocation",ROUND(($G110+$G110*$H110)*_xll.ACCOUNTTURNOVER(Connection,$E$10,,$D110,,$E$4,W$2,W$2)/IF($G110=0,12,$G110),2),"Manual Allocation",AI110))</f>
        <v/>
      </c>
      <c r="X110" s="30" t="str" cm="1">
        <f t="array" ref="X110">IF($D110="","",_xlfn.SWITCH($J110,"Equal allocation",ROUND(($G110+$G110*$H110)/12,2),"Weighted Allocation",ROUND(($G110+$G110*$H110)*_xll.ACCOUNTTURNOVER(Connection,$E$10,,$D110,,$E$4,X$2,X$2)/IF($G110=0,12,$G110),2),"Manual Allocation",AJ110))</f>
        <v/>
      </c>
    </row>
    <row r="111" spans="9:24" x14ac:dyDescent="0.45">
      <c r="I111" s="17"/>
      <c r="J111" s="17" t="str">
        <f t="shared" si="3"/>
        <v/>
      </c>
      <c r="K111" s="16" t="str">
        <f t="shared" si="4"/>
        <v/>
      </c>
      <c r="L111" s="16" t="str">
        <f t="shared" si="5"/>
        <v/>
      </c>
      <c r="M111" s="30" t="str" cm="1">
        <f t="array" ref="M111">IF($D111="","",_xlfn.SWITCH($J111,"Equal allocation",ROUND(($G111+$G111*$H111)/12,2),"Weighted Allocation",ROUND(($G111+$G111*$H111)*_xll.ACCOUNTTURNOVER(Connection,$E$10,,$D111,,$E$4,M$2,M$2)/IF($G111=0,12,$G111),2),"Manual Allocation",Y111))</f>
        <v/>
      </c>
      <c r="N111" s="30" t="str" cm="1">
        <f t="array" ref="N111">IF($D111="","",_xlfn.SWITCH($J111,"Equal allocation",ROUND(($G111+$G111*$H111)/12,2),"Weighted Allocation",ROUND(($G111+$G111*$H111)*_xll.ACCOUNTTURNOVER(Connection,$E$10,,$D111,,$E$4,N$2,N$2)/IF($G111=0,12,$G111),2),"Manual Allocation",Z111))</f>
        <v/>
      </c>
      <c r="O111" s="30" t="str" cm="1">
        <f t="array" ref="O111">IF($D111="","",_xlfn.SWITCH($J111,"Equal allocation",ROUND(($G111+$G111*$H111)/12,2),"Weighted Allocation",ROUND(($G111+$G111*$H111)*_xll.ACCOUNTTURNOVER(Connection,$E$10,,$D111,,$E$4,O$2,O$2)/IF($G111=0,12,$G111),2),"Manual Allocation",AA111))</f>
        <v/>
      </c>
      <c r="P111" s="30" t="str" cm="1">
        <f t="array" ref="P111">IF($D111="","",_xlfn.SWITCH($J111,"Equal allocation",ROUND(($G111+$G111*$H111)/12,2),"Weighted Allocation",ROUND(($G111+$G111*$H111)*_xll.ACCOUNTTURNOVER(Connection,$E$10,,$D111,,$E$4,P$2,P$2)/IF($G111=0,12,$G111),2),"Manual Allocation",AB111))</f>
        <v/>
      </c>
      <c r="Q111" s="30" t="str" cm="1">
        <f t="array" ref="Q111">IF($D111="","",_xlfn.SWITCH($J111,"Equal allocation",ROUND(($G111+$G111*$H111)/12,2),"Weighted Allocation",ROUND(($G111+$G111*$H111)*_xll.ACCOUNTTURNOVER(Connection,$E$10,,$D111,,$E$4,Q$2,Q$2)/IF($G111=0,12,$G111),2),"Manual Allocation",AC111))</f>
        <v/>
      </c>
      <c r="R111" s="30" t="str" cm="1">
        <f t="array" ref="R111">IF($D111="","",_xlfn.SWITCH($J111,"Equal allocation",ROUND(($G111+$G111*$H111)/12,2),"Weighted Allocation",ROUND(($G111+$G111*$H111)*_xll.ACCOUNTTURNOVER(Connection,$E$10,,$D111,,$E$4,R$2,R$2)/IF($G111=0,12,$G111),2),"Manual Allocation",AD111))</f>
        <v/>
      </c>
      <c r="S111" s="30" t="str" cm="1">
        <f t="array" ref="S111">IF($D111="","",_xlfn.SWITCH($J111,"Equal allocation",ROUND(($G111+$G111*$H111)/12,2),"Weighted Allocation",ROUND(($G111+$G111*$H111)*_xll.ACCOUNTTURNOVER(Connection,$E$10,,$D111,,$E$4,S$2,S$2)/IF($G111=0,12,$G111),2),"Manual Allocation",AE111))</f>
        <v/>
      </c>
      <c r="T111" s="30" t="str" cm="1">
        <f t="array" ref="T111">IF($D111="","",_xlfn.SWITCH($J111,"Equal allocation",ROUND(($G111+$G111*$H111)/12,2),"Weighted Allocation",ROUND(($G111+$G111*$H111)*_xll.ACCOUNTTURNOVER(Connection,$E$10,,$D111,,$E$4,T$2,T$2)/IF($G111=0,12,$G111),2),"Manual Allocation",AF111))</f>
        <v/>
      </c>
      <c r="U111" s="30" t="str" cm="1">
        <f t="array" ref="U111">IF($D111="","",_xlfn.SWITCH($J111,"Equal allocation",ROUND(($G111+$G111*$H111)/12,2),"Weighted Allocation",ROUND(($G111+$G111*$H111)*_xll.ACCOUNTTURNOVER(Connection,$E$10,,$D111,,$E$4,U$2,U$2)/IF($G111=0,12,$G111),2),"Manual Allocation",AG111))</f>
        <v/>
      </c>
      <c r="V111" s="30" t="str" cm="1">
        <f t="array" ref="V111">IF($D111="","",_xlfn.SWITCH($J111,"Equal allocation",ROUND(($G111+$G111*$H111)/12,2),"Weighted Allocation",ROUND(($G111+$G111*$H111)*_xll.ACCOUNTTURNOVER(Connection,$E$10,,$D111,,$E$4,V$2,V$2)/IF($G111=0,12,$G111),2),"Manual Allocation",AH111))</f>
        <v/>
      </c>
      <c r="W111" s="30" t="str" cm="1">
        <f t="array" ref="W111">IF($D111="","",_xlfn.SWITCH($J111,"Equal allocation",ROUND(($G111+$G111*$H111)/12,2),"Weighted Allocation",ROUND(($G111+$G111*$H111)*_xll.ACCOUNTTURNOVER(Connection,$E$10,,$D111,,$E$4,W$2,W$2)/IF($G111=0,12,$G111),2),"Manual Allocation",AI111))</f>
        <v/>
      </c>
      <c r="X111" s="30" t="str" cm="1">
        <f t="array" ref="X111">IF($D111="","",_xlfn.SWITCH($J111,"Equal allocation",ROUND(($G111+$G111*$H111)/12,2),"Weighted Allocation",ROUND(($G111+$G111*$H111)*_xll.ACCOUNTTURNOVER(Connection,$E$10,,$D111,,$E$4,X$2,X$2)/IF($G111=0,12,$G111),2),"Manual Allocation",AJ111))</f>
        <v/>
      </c>
    </row>
    <row r="112" spans="9:24" x14ac:dyDescent="0.45">
      <c r="I112" s="17"/>
      <c r="J112" s="17" t="str">
        <f t="shared" si="3"/>
        <v/>
      </c>
      <c r="K112" s="16" t="str">
        <f t="shared" si="4"/>
        <v/>
      </c>
      <c r="L112" s="16" t="str">
        <f t="shared" si="5"/>
        <v/>
      </c>
      <c r="M112" s="30" t="str" cm="1">
        <f t="array" ref="M112">IF($D112="","",_xlfn.SWITCH($J112,"Equal allocation",ROUND(($G112+$G112*$H112)/12,2),"Weighted Allocation",ROUND(($G112+$G112*$H112)*_xll.ACCOUNTTURNOVER(Connection,$E$10,,$D112,,$E$4,M$2,M$2)/IF($G112=0,12,$G112),2),"Manual Allocation",Y112))</f>
        <v/>
      </c>
      <c r="N112" s="30" t="str" cm="1">
        <f t="array" ref="N112">IF($D112="","",_xlfn.SWITCH($J112,"Equal allocation",ROUND(($G112+$G112*$H112)/12,2),"Weighted Allocation",ROUND(($G112+$G112*$H112)*_xll.ACCOUNTTURNOVER(Connection,$E$10,,$D112,,$E$4,N$2,N$2)/IF($G112=0,12,$G112),2),"Manual Allocation",Z112))</f>
        <v/>
      </c>
      <c r="O112" s="30" t="str" cm="1">
        <f t="array" ref="O112">IF($D112="","",_xlfn.SWITCH($J112,"Equal allocation",ROUND(($G112+$G112*$H112)/12,2),"Weighted Allocation",ROUND(($G112+$G112*$H112)*_xll.ACCOUNTTURNOVER(Connection,$E$10,,$D112,,$E$4,O$2,O$2)/IF($G112=0,12,$G112),2),"Manual Allocation",AA112))</f>
        <v/>
      </c>
      <c r="P112" s="30" t="str" cm="1">
        <f t="array" ref="P112">IF($D112="","",_xlfn.SWITCH($J112,"Equal allocation",ROUND(($G112+$G112*$H112)/12,2),"Weighted Allocation",ROUND(($G112+$G112*$H112)*_xll.ACCOUNTTURNOVER(Connection,$E$10,,$D112,,$E$4,P$2,P$2)/IF($G112=0,12,$G112),2),"Manual Allocation",AB112))</f>
        <v/>
      </c>
      <c r="Q112" s="30" t="str" cm="1">
        <f t="array" ref="Q112">IF($D112="","",_xlfn.SWITCH($J112,"Equal allocation",ROUND(($G112+$G112*$H112)/12,2),"Weighted Allocation",ROUND(($G112+$G112*$H112)*_xll.ACCOUNTTURNOVER(Connection,$E$10,,$D112,,$E$4,Q$2,Q$2)/IF($G112=0,12,$G112),2),"Manual Allocation",AC112))</f>
        <v/>
      </c>
      <c r="R112" s="30" t="str" cm="1">
        <f t="array" ref="R112">IF($D112="","",_xlfn.SWITCH($J112,"Equal allocation",ROUND(($G112+$G112*$H112)/12,2),"Weighted Allocation",ROUND(($G112+$G112*$H112)*_xll.ACCOUNTTURNOVER(Connection,$E$10,,$D112,,$E$4,R$2,R$2)/IF($G112=0,12,$G112),2),"Manual Allocation",AD112))</f>
        <v/>
      </c>
      <c r="S112" s="30" t="str" cm="1">
        <f t="array" ref="S112">IF($D112="","",_xlfn.SWITCH($J112,"Equal allocation",ROUND(($G112+$G112*$H112)/12,2),"Weighted Allocation",ROUND(($G112+$G112*$H112)*_xll.ACCOUNTTURNOVER(Connection,$E$10,,$D112,,$E$4,S$2,S$2)/IF($G112=0,12,$G112),2),"Manual Allocation",AE112))</f>
        <v/>
      </c>
      <c r="T112" s="30" t="str" cm="1">
        <f t="array" ref="T112">IF($D112="","",_xlfn.SWITCH($J112,"Equal allocation",ROUND(($G112+$G112*$H112)/12,2),"Weighted Allocation",ROUND(($G112+$G112*$H112)*_xll.ACCOUNTTURNOVER(Connection,$E$10,,$D112,,$E$4,T$2,T$2)/IF($G112=0,12,$G112),2),"Manual Allocation",AF112))</f>
        <v/>
      </c>
      <c r="U112" s="30" t="str" cm="1">
        <f t="array" ref="U112">IF($D112="","",_xlfn.SWITCH($J112,"Equal allocation",ROUND(($G112+$G112*$H112)/12,2),"Weighted Allocation",ROUND(($G112+$G112*$H112)*_xll.ACCOUNTTURNOVER(Connection,$E$10,,$D112,,$E$4,U$2,U$2)/IF($G112=0,12,$G112),2),"Manual Allocation",AG112))</f>
        <v/>
      </c>
      <c r="V112" s="30" t="str" cm="1">
        <f t="array" ref="V112">IF($D112="","",_xlfn.SWITCH($J112,"Equal allocation",ROUND(($G112+$G112*$H112)/12,2),"Weighted Allocation",ROUND(($G112+$G112*$H112)*_xll.ACCOUNTTURNOVER(Connection,$E$10,,$D112,,$E$4,V$2,V$2)/IF($G112=0,12,$G112),2),"Manual Allocation",AH112))</f>
        <v/>
      </c>
      <c r="W112" s="30" t="str" cm="1">
        <f t="array" ref="W112">IF($D112="","",_xlfn.SWITCH($J112,"Equal allocation",ROUND(($G112+$G112*$H112)/12,2),"Weighted Allocation",ROUND(($G112+$G112*$H112)*_xll.ACCOUNTTURNOVER(Connection,$E$10,,$D112,,$E$4,W$2,W$2)/IF($G112=0,12,$G112),2),"Manual Allocation",AI112))</f>
        <v/>
      </c>
      <c r="X112" s="30" t="str" cm="1">
        <f t="array" ref="X112">IF($D112="","",_xlfn.SWITCH($J112,"Equal allocation",ROUND(($G112+$G112*$H112)/12,2),"Weighted Allocation",ROUND(($G112+$G112*$H112)*_xll.ACCOUNTTURNOVER(Connection,$E$10,,$D112,,$E$4,X$2,X$2)/IF($G112=0,12,$G112),2),"Manual Allocation",AJ112))</f>
        <v/>
      </c>
    </row>
    <row r="113" spans="9:24" x14ac:dyDescent="0.45">
      <c r="I113" s="17"/>
      <c r="J113" s="17" t="str">
        <f t="shared" si="3"/>
        <v/>
      </c>
      <c r="K113" s="16" t="str">
        <f t="shared" si="4"/>
        <v/>
      </c>
      <c r="L113" s="16" t="str">
        <f t="shared" si="5"/>
        <v/>
      </c>
      <c r="M113" s="30" t="str" cm="1">
        <f t="array" ref="M113">IF($D113="","",_xlfn.SWITCH($J113,"Equal allocation",ROUND(($G113+$G113*$H113)/12,2),"Weighted Allocation",ROUND(($G113+$G113*$H113)*_xll.ACCOUNTTURNOVER(Connection,$E$10,,$D113,,$E$4,M$2,M$2)/IF($G113=0,12,$G113),2),"Manual Allocation",Y113))</f>
        <v/>
      </c>
      <c r="N113" s="30" t="str" cm="1">
        <f t="array" ref="N113">IF($D113="","",_xlfn.SWITCH($J113,"Equal allocation",ROUND(($G113+$G113*$H113)/12,2),"Weighted Allocation",ROUND(($G113+$G113*$H113)*_xll.ACCOUNTTURNOVER(Connection,$E$10,,$D113,,$E$4,N$2,N$2)/IF($G113=0,12,$G113),2),"Manual Allocation",Z113))</f>
        <v/>
      </c>
      <c r="O113" s="30" t="str" cm="1">
        <f t="array" ref="O113">IF($D113="","",_xlfn.SWITCH($J113,"Equal allocation",ROUND(($G113+$G113*$H113)/12,2),"Weighted Allocation",ROUND(($G113+$G113*$H113)*_xll.ACCOUNTTURNOVER(Connection,$E$10,,$D113,,$E$4,O$2,O$2)/IF($G113=0,12,$G113),2),"Manual Allocation",AA113))</f>
        <v/>
      </c>
      <c r="P113" s="30" t="str" cm="1">
        <f t="array" ref="P113">IF($D113="","",_xlfn.SWITCH($J113,"Equal allocation",ROUND(($G113+$G113*$H113)/12,2),"Weighted Allocation",ROUND(($G113+$G113*$H113)*_xll.ACCOUNTTURNOVER(Connection,$E$10,,$D113,,$E$4,P$2,P$2)/IF($G113=0,12,$G113),2),"Manual Allocation",AB113))</f>
        <v/>
      </c>
      <c r="Q113" s="30" t="str" cm="1">
        <f t="array" ref="Q113">IF($D113="","",_xlfn.SWITCH($J113,"Equal allocation",ROUND(($G113+$G113*$H113)/12,2),"Weighted Allocation",ROUND(($G113+$G113*$H113)*_xll.ACCOUNTTURNOVER(Connection,$E$10,,$D113,,$E$4,Q$2,Q$2)/IF($G113=0,12,$G113),2),"Manual Allocation",AC113))</f>
        <v/>
      </c>
      <c r="R113" s="30" t="str" cm="1">
        <f t="array" ref="R113">IF($D113="","",_xlfn.SWITCH($J113,"Equal allocation",ROUND(($G113+$G113*$H113)/12,2),"Weighted Allocation",ROUND(($G113+$G113*$H113)*_xll.ACCOUNTTURNOVER(Connection,$E$10,,$D113,,$E$4,R$2,R$2)/IF($G113=0,12,$G113),2),"Manual Allocation",AD113))</f>
        <v/>
      </c>
      <c r="S113" s="30" t="str" cm="1">
        <f t="array" ref="S113">IF($D113="","",_xlfn.SWITCH($J113,"Equal allocation",ROUND(($G113+$G113*$H113)/12,2),"Weighted Allocation",ROUND(($G113+$G113*$H113)*_xll.ACCOUNTTURNOVER(Connection,$E$10,,$D113,,$E$4,S$2,S$2)/IF($G113=0,12,$G113),2),"Manual Allocation",AE113))</f>
        <v/>
      </c>
      <c r="T113" s="30" t="str" cm="1">
        <f t="array" ref="T113">IF($D113="","",_xlfn.SWITCH($J113,"Equal allocation",ROUND(($G113+$G113*$H113)/12,2),"Weighted Allocation",ROUND(($G113+$G113*$H113)*_xll.ACCOUNTTURNOVER(Connection,$E$10,,$D113,,$E$4,T$2,T$2)/IF($G113=0,12,$G113),2),"Manual Allocation",AF113))</f>
        <v/>
      </c>
      <c r="U113" s="30" t="str" cm="1">
        <f t="array" ref="U113">IF($D113="","",_xlfn.SWITCH($J113,"Equal allocation",ROUND(($G113+$G113*$H113)/12,2),"Weighted Allocation",ROUND(($G113+$G113*$H113)*_xll.ACCOUNTTURNOVER(Connection,$E$10,,$D113,,$E$4,U$2,U$2)/IF($G113=0,12,$G113),2),"Manual Allocation",AG113))</f>
        <v/>
      </c>
      <c r="V113" s="30" t="str" cm="1">
        <f t="array" ref="V113">IF($D113="","",_xlfn.SWITCH($J113,"Equal allocation",ROUND(($G113+$G113*$H113)/12,2),"Weighted Allocation",ROUND(($G113+$G113*$H113)*_xll.ACCOUNTTURNOVER(Connection,$E$10,,$D113,,$E$4,V$2,V$2)/IF($G113=0,12,$G113),2),"Manual Allocation",AH113))</f>
        <v/>
      </c>
      <c r="W113" s="30" t="str" cm="1">
        <f t="array" ref="W113">IF($D113="","",_xlfn.SWITCH($J113,"Equal allocation",ROUND(($G113+$G113*$H113)/12,2),"Weighted Allocation",ROUND(($G113+$G113*$H113)*_xll.ACCOUNTTURNOVER(Connection,$E$10,,$D113,,$E$4,W$2,W$2)/IF($G113=0,12,$G113),2),"Manual Allocation",AI113))</f>
        <v/>
      </c>
      <c r="X113" s="30" t="str" cm="1">
        <f t="array" ref="X113">IF($D113="","",_xlfn.SWITCH($J113,"Equal allocation",ROUND(($G113+$G113*$H113)/12,2),"Weighted Allocation",ROUND(($G113+$G113*$H113)*_xll.ACCOUNTTURNOVER(Connection,$E$10,,$D113,,$E$4,X$2,X$2)/IF($G113=0,12,$G113),2),"Manual Allocation",AJ113))</f>
        <v/>
      </c>
    </row>
    <row r="114" spans="9:24" x14ac:dyDescent="0.45">
      <c r="I114" s="17"/>
      <c r="J114" s="17" t="str">
        <f t="shared" si="3"/>
        <v/>
      </c>
      <c r="K114" s="16" t="str">
        <f t="shared" si="4"/>
        <v/>
      </c>
      <c r="L114" s="16" t="str">
        <f t="shared" si="5"/>
        <v/>
      </c>
      <c r="M114" s="30" t="str" cm="1">
        <f t="array" ref="M114">IF($D114="","",_xlfn.SWITCH($J114,"Equal allocation",ROUND(($G114+$G114*$H114)/12,2),"Weighted Allocation",ROUND(($G114+$G114*$H114)*_xll.ACCOUNTTURNOVER(Connection,$E$10,,$D114,,$E$4,M$2,M$2)/IF($G114=0,12,$G114),2),"Manual Allocation",Y114))</f>
        <v/>
      </c>
      <c r="N114" s="30" t="str" cm="1">
        <f t="array" ref="N114">IF($D114="","",_xlfn.SWITCH($J114,"Equal allocation",ROUND(($G114+$G114*$H114)/12,2),"Weighted Allocation",ROUND(($G114+$G114*$H114)*_xll.ACCOUNTTURNOVER(Connection,$E$10,,$D114,,$E$4,N$2,N$2)/IF($G114=0,12,$G114),2),"Manual Allocation",Z114))</f>
        <v/>
      </c>
      <c r="O114" s="30" t="str" cm="1">
        <f t="array" ref="O114">IF($D114="","",_xlfn.SWITCH($J114,"Equal allocation",ROUND(($G114+$G114*$H114)/12,2),"Weighted Allocation",ROUND(($G114+$G114*$H114)*_xll.ACCOUNTTURNOVER(Connection,$E$10,,$D114,,$E$4,O$2,O$2)/IF($G114=0,12,$G114),2),"Manual Allocation",AA114))</f>
        <v/>
      </c>
      <c r="P114" s="30" t="str" cm="1">
        <f t="array" ref="P114">IF($D114="","",_xlfn.SWITCH($J114,"Equal allocation",ROUND(($G114+$G114*$H114)/12,2),"Weighted Allocation",ROUND(($G114+$G114*$H114)*_xll.ACCOUNTTURNOVER(Connection,$E$10,,$D114,,$E$4,P$2,P$2)/IF($G114=0,12,$G114),2),"Manual Allocation",AB114))</f>
        <v/>
      </c>
      <c r="Q114" s="30" t="str" cm="1">
        <f t="array" ref="Q114">IF($D114="","",_xlfn.SWITCH($J114,"Equal allocation",ROUND(($G114+$G114*$H114)/12,2),"Weighted Allocation",ROUND(($G114+$G114*$H114)*_xll.ACCOUNTTURNOVER(Connection,$E$10,,$D114,,$E$4,Q$2,Q$2)/IF($G114=0,12,$G114),2),"Manual Allocation",AC114))</f>
        <v/>
      </c>
      <c r="R114" s="30" t="str" cm="1">
        <f t="array" ref="R114">IF($D114="","",_xlfn.SWITCH($J114,"Equal allocation",ROUND(($G114+$G114*$H114)/12,2),"Weighted Allocation",ROUND(($G114+$G114*$H114)*_xll.ACCOUNTTURNOVER(Connection,$E$10,,$D114,,$E$4,R$2,R$2)/IF($G114=0,12,$G114),2),"Manual Allocation",AD114))</f>
        <v/>
      </c>
      <c r="S114" s="30" t="str" cm="1">
        <f t="array" ref="S114">IF($D114="","",_xlfn.SWITCH($J114,"Equal allocation",ROUND(($G114+$G114*$H114)/12,2),"Weighted Allocation",ROUND(($G114+$G114*$H114)*_xll.ACCOUNTTURNOVER(Connection,$E$10,,$D114,,$E$4,S$2,S$2)/IF($G114=0,12,$G114),2),"Manual Allocation",AE114))</f>
        <v/>
      </c>
      <c r="T114" s="30" t="str" cm="1">
        <f t="array" ref="T114">IF($D114="","",_xlfn.SWITCH($J114,"Equal allocation",ROUND(($G114+$G114*$H114)/12,2),"Weighted Allocation",ROUND(($G114+$G114*$H114)*_xll.ACCOUNTTURNOVER(Connection,$E$10,,$D114,,$E$4,T$2,T$2)/IF($G114=0,12,$G114),2),"Manual Allocation",AF114))</f>
        <v/>
      </c>
      <c r="U114" s="30" t="str" cm="1">
        <f t="array" ref="U114">IF($D114="","",_xlfn.SWITCH($J114,"Equal allocation",ROUND(($G114+$G114*$H114)/12,2),"Weighted Allocation",ROUND(($G114+$G114*$H114)*_xll.ACCOUNTTURNOVER(Connection,$E$10,,$D114,,$E$4,U$2,U$2)/IF($G114=0,12,$G114),2),"Manual Allocation",AG114))</f>
        <v/>
      </c>
      <c r="V114" s="30" t="str" cm="1">
        <f t="array" ref="V114">IF($D114="","",_xlfn.SWITCH($J114,"Equal allocation",ROUND(($G114+$G114*$H114)/12,2),"Weighted Allocation",ROUND(($G114+$G114*$H114)*_xll.ACCOUNTTURNOVER(Connection,$E$10,,$D114,,$E$4,V$2,V$2)/IF($G114=0,12,$G114),2),"Manual Allocation",AH114))</f>
        <v/>
      </c>
      <c r="W114" s="30" t="str" cm="1">
        <f t="array" ref="W114">IF($D114="","",_xlfn.SWITCH($J114,"Equal allocation",ROUND(($G114+$G114*$H114)/12,2),"Weighted Allocation",ROUND(($G114+$G114*$H114)*_xll.ACCOUNTTURNOVER(Connection,$E$10,,$D114,,$E$4,W$2,W$2)/IF($G114=0,12,$G114),2),"Manual Allocation",AI114))</f>
        <v/>
      </c>
      <c r="X114" s="30" t="str" cm="1">
        <f t="array" ref="X114">IF($D114="","",_xlfn.SWITCH($J114,"Equal allocation",ROUND(($G114+$G114*$H114)/12,2),"Weighted Allocation",ROUND(($G114+$G114*$H114)*_xll.ACCOUNTTURNOVER(Connection,$E$10,,$D114,,$E$4,X$2,X$2)/IF($G114=0,12,$G114),2),"Manual Allocation",AJ114))</f>
        <v/>
      </c>
    </row>
    <row r="115" spans="9:24" x14ac:dyDescent="0.45">
      <c r="I115" s="17"/>
      <c r="J115" s="17" t="str">
        <f t="shared" si="3"/>
        <v/>
      </c>
      <c r="K115" s="16" t="str">
        <f t="shared" si="4"/>
        <v/>
      </c>
      <c r="L115" s="16" t="str">
        <f t="shared" si="5"/>
        <v/>
      </c>
      <c r="M115" s="30" t="str" cm="1">
        <f t="array" ref="M115">IF($D115="","",_xlfn.SWITCH($J115,"Equal allocation",ROUND(($G115+$G115*$H115)/12,2),"Weighted Allocation",ROUND(($G115+$G115*$H115)*_xll.ACCOUNTTURNOVER(Connection,$E$10,,$D115,,$E$4,M$2,M$2)/IF($G115=0,12,$G115),2),"Manual Allocation",Y115))</f>
        <v/>
      </c>
      <c r="N115" s="30" t="str" cm="1">
        <f t="array" ref="N115">IF($D115="","",_xlfn.SWITCH($J115,"Equal allocation",ROUND(($G115+$G115*$H115)/12,2),"Weighted Allocation",ROUND(($G115+$G115*$H115)*_xll.ACCOUNTTURNOVER(Connection,$E$10,,$D115,,$E$4,N$2,N$2)/IF($G115=0,12,$G115),2),"Manual Allocation",Z115))</f>
        <v/>
      </c>
      <c r="O115" s="30" t="str" cm="1">
        <f t="array" ref="O115">IF($D115="","",_xlfn.SWITCH($J115,"Equal allocation",ROUND(($G115+$G115*$H115)/12,2),"Weighted Allocation",ROUND(($G115+$G115*$H115)*_xll.ACCOUNTTURNOVER(Connection,$E$10,,$D115,,$E$4,O$2,O$2)/IF($G115=0,12,$G115),2),"Manual Allocation",AA115))</f>
        <v/>
      </c>
      <c r="P115" s="30" t="str" cm="1">
        <f t="array" ref="P115">IF($D115="","",_xlfn.SWITCH($J115,"Equal allocation",ROUND(($G115+$G115*$H115)/12,2),"Weighted Allocation",ROUND(($G115+$G115*$H115)*_xll.ACCOUNTTURNOVER(Connection,$E$10,,$D115,,$E$4,P$2,P$2)/IF($G115=0,12,$G115),2),"Manual Allocation",AB115))</f>
        <v/>
      </c>
      <c r="Q115" s="30" t="str" cm="1">
        <f t="array" ref="Q115">IF($D115="","",_xlfn.SWITCH($J115,"Equal allocation",ROUND(($G115+$G115*$H115)/12,2),"Weighted Allocation",ROUND(($G115+$G115*$H115)*_xll.ACCOUNTTURNOVER(Connection,$E$10,,$D115,,$E$4,Q$2,Q$2)/IF($G115=0,12,$G115),2),"Manual Allocation",AC115))</f>
        <v/>
      </c>
      <c r="R115" s="30" t="str" cm="1">
        <f t="array" ref="R115">IF($D115="","",_xlfn.SWITCH($J115,"Equal allocation",ROUND(($G115+$G115*$H115)/12,2),"Weighted Allocation",ROUND(($G115+$G115*$H115)*_xll.ACCOUNTTURNOVER(Connection,$E$10,,$D115,,$E$4,R$2,R$2)/IF($G115=0,12,$G115),2),"Manual Allocation",AD115))</f>
        <v/>
      </c>
      <c r="S115" s="30" t="str" cm="1">
        <f t="array" ref="S115">IF($D115="","",_xlfn.SWITCH($J115,"Equal allocation",ROUND(($G115+$G115*$H115)/12,2),"Weighted Allocation",ROUND(($G115+$G115*$H115)*_xll.ACCOUNTTURNOVER(Connection,$E$10,,$D115,,$E$4,S$2,S$2)/IF($G115=0,12,$G115),2),"Manual Allocation",AE115))</f>
        <v/>
      </c>
      <c r="T115" s="30" t="str" cm="1">
        <f t="array" ref="T115">IF($D115="","",_xlfn.SWITCH($J115,"Equal allocation",ROUND(($G115+$G115*$H115)/12,2),"Weighted Allocation",ROUND(($G115+$G115*$H115)*_xll.ACCOUNTTURNOVER(Connection,$E$10,,$D115,,$E$4,T$2,T$2)/IF($G115=0,12,$G115),2),"Manual Allocation",AF115))</f>
        <v/>
      </c>
      <c r="U115" s="30" t="str" cm="1">
        <f t="array" ref="U115">IF($D115="","",_xlfn.SWITCH($J115,"Equal allocation",ROUND(($G115+$G115*$H115)/12,2),"Weighted Allocation",ROUND(($G115+$G115*$H115)*_xll.ACCOUNTTURNOVER(Connection,$E$10,,$D115,,$E$4,U$2,U$2)/IF($G115=0,12,$G115),2),"Manual Allocation",AG115))</f>
        <v/>
      </c>
      <c r="V115" s="30" t="str" cm="1">
        <f t="array" ref="V115">IF($D115="","",_xlfn.SWITCH($J115,"Equal allocation",ROUND(($G115+$G115*$H115)/12,2),"Weighted Allocation",ROUND(($G115+$G115*$H115)*_xll.ACCOUNTTURNOVER(Connection,$E$10,,$D115,,$E$4,V$2,V$2)/IF($G115=0,12,$G115),2),"Manual Allocation",AH115))</f>
        <v/>
      </c>
      <c r="W115" s="30" t="str" cm="1">
        <f t="array" ref="W115">IF($D115="","",_xlfn.SWITCH($J115,"Equal allocation",ROUND(($G115+$G115*$H115)/12,2),"Weighted Allocation",ROUND(($G115+$G115*$H115)*_xll.ACCOUNTTURNOVER(Connection,$E$10,,$D115,,$E$4,W$2,W$2)/IF($G115=0,12,$G115),2),"Manual Allocation",AI115))</f>
        <v/>
      </c>
      <c r="X115" s="30" t="str" cm="1">
        <f t="array" ref="X115">IF($D115="","",_xlfn.SWITCH($J115,"Equal allocation",ROUND(($G115+$G115*$H115)/12,2),"Weighted Allocation",ROUND(($G115+$G115*$H115)*_xll.ACCOUNTTURNOVER(Connection,$E$10,,$D115,,$E$4,X$2,X$2)/IF($G115=0,12,$G115),2),"Manual Allocation",AJ115))</f>
        <v/>
      </c>
    </row>
    <row r="116" spans="9:24" x14ac:dyDescent="0.45">
      <c r="I116" s="17"/>
      <c r="J116" s="17" t="str">
        <f t="shared" si="3"/>
        <v/>
      </c>
      <c r="K116" s="16" t="str">
        <f t="shared" si="4"/>
        <v/>
      </c>
      <c r="L116" s="16" t="str">
        <f t="shared" si="5"/>
        <v/>
      </c>
      <c r="M116" s="30" t="str" cm="1">
        <f t="array" ref="M116">IF($D116="","",_xlfn.SWITCH($J116,"Equal allocation",ROUND(($G116+$G116*$H116)/12,2),"Weighted Allocation",ROUND(($G116+$G116*$H116)*_xll.ACCOUNTTURNOVER(Connection,$E$10,,$D116,,$E$4,M$2,M$2)/IF($G116=0,12,$G116),2),"Manual Allocation",Y116))</f>
        <v/>
      </c>
      <c r="N116" s="30" t="str" cm="1">
        <f t="array" ref="N116">IF($D116="","",_xlfn.SWITCH($J116,"Equal allocation",ROUND(($G116+$G116*$H116)/12,2),"Weighted Allocation",ROUND(($G116+$G116*$H116)*_xll.ACCOUNTTURNOVER(Connection,$E$10,,$D116,,$E$4,N$2,N$2)/IF($G116=0,12,$G116),2),"Manual Allocation",Z116))</f>
        <v/>
      </c>
      <c r="O116" s="30" t="str" cm="1">
        <f t="array" ref="O116">IF($D116="","",_xlfn.SWITCH($J116,"Equal allocation",ROUND(($G116+$G116*$H116)/12,2),"Weighted Allocation",ROUND(($G116+$G116*$H116)*_xll.ACCOUNTTURNOVER(Connection,$E$10,,$D116,,$E$4,O$2,O$2)/IF($G116=0,12,$G116),2),"Manual Allocation",AA116))</f>
        <v/>
      </c>
      <c r="P116" s="30" t="str" cm="1">
        <f t="array" ref="P116">IF($D116="","",_xlfn.SWITCH($J116,"Equal allocation",ROUND(($G116+$G116*$H116)/12,2),"Weighted Allocation",ROUND(($G116+$G116*$H116)*_xll.ACCOUNTTURNOVER(Connection,$E$10,,$D116,,$E$4,P$2,P$2)/IF($G116=0,12,$G116),2),"Manual Allocation",AB116))</f>
        <v/>
      </c>
      <c r="Q116" s="30" t="str" cm="1">
        <f t="array" ref="Q116">IF($D116="","",_xlfn.SWITCH($J116,"Equal allocation",ROUND(($G116+$G116*$H116)/12,2),"Weighted Allocation",ROUND(($G116+$G116*$H116)*_xll.ACCOUNTTURNOVER(Connection,$E$10,,$D116,,$E$4,Q$2,Q$2)/IF($G116=0,12,$G116),2),"Manual Allocation",AC116))</f>
        <v/>
      </c>
      <c r="R116" s="30" t="str" cm="1">
        <f t="array" ref="R116">IF($D116="","",_xlfn.SWITCH($J116,"Equal allocation",ROUND(($G116+$G116*$H116)/12,2),"Weighted Allocation",ROUND(($G116+$G116*$H116)*_xll.ACCOUNTTURNOVER(Connection,$E$10,,$D116,,$E$4,R$2,R$2)/IF($G116=0,12,$G116),2),"Manual Allocation",AD116))</f>
        <v/>
      </c>
      <c r="S116" s="30" t="str" cm="1">
        <f t="array" ref="S116">IF($D116="","",_xlfn.SWITCH($J116,"Equal allocation",ROUND(($G116+$G116*$H116)/12,2),"Weighted Allocation",ROUND(($G116+$G116*$H116)*_xll.ACCOUNTTURNOVER(Connection,$E$10,,$D116,,$E$4,S$2,S$2)/IF($G116=0,12,$G116),2),"Manual Allocation",AE116))</f>
        <v/>
      </c>
      <c r="T116" s="30" t="str" cm="1">
        <f t="array" ref="T116">IF($D116="","",_xlfn.SWITCH($J116,"Equal allocation",ROUND(($G116+$G116*$H116)/12,2),"Weighted Allocation",ROUND(($G116+$G116*$H116)*_xll.ACCOUNTTURNOVER(Connection,$E$10,,$D116,,$E$4,T$2,T$2)/IF($G116=0,12,$G116),2),"Manual Allocation",AF116))</f>
        <v/>
      </c>
      <c r="U116" s="30" t="str" cm="1">
        <f t="array" ref="U116">IF($D116="","",_xlfn.SWITCH($J116,"Equal allocation",ROUND(($G116+$G116*$H116)/12,2),"Weighted Allocation",ROUND(($G116+$G116*$H116)*_xll.ACCOUNTTURNOVER(Connection,$E$10,,$D116,,$E$4,U$2,U$2)/IF($G116=0,12,$G116),2),"Manual Allocation",AG116))</f>
        <v/>
      </c>
      <c r="V116" s="30" t="str" cm="1">
        <f t="array" ref="V116">IF($D116="","",_xlfn.SWITCH($J116,"Equal allocation",ROUND(($G116+$G116*$H116)/12,2),"Weighted Allocation",ROUND(($G116+$G116*$H116)*_xll.ACCOUNTTURNOVER(Connection,$E$10,,$D116,,$E$4,V$2,V$2)/IF($G116=0,12,$G116),2),"Manual Allocation",AH116))</f>
        <v/>
      </c>
      <c r="W116" s="30" t="str" cm="1">
        <f t="array" ref="W116">IF($D116="","",_xlfn.SWITCH($J116,"Equal allocation",ROUND(($G116+$G116*$H116)/12,2),"Weighted Allocation",ROUND(($G116+$G116*$H116)*_xll.ACCOUNTTURNOVER(Connection,$E$10,,$D116,,$E$4,W$2,W$2)/IF($G116=0,12,$G116),2),"Manual Allocation",AI116))</f>
        <v/>
      </c>
      <c r="X116" s="30" t="str" cm="1">
        <f t="array" ref="X116">IF($D116="","",_xlfn.SWITCH($J116,"Equal allocation",ROUND(($G116+$G116*$H116)/12,2),"Weighted Allocation",ROUND(($G116+$G116*$H116)*_xll.ACCOUNTTURNOVER(Connection,$E$10,,$D116,,$E$4,X$2,X$2)/IF($G116=0,12,$G116),2),"Manual Allocation",AJ116))</f>
        <v/>
      </c>
    </row>
    <row r="117" spans="9:24" x14ac:dyDescent="0.45">
      <c r="I117" s="17"/>
      <c r="J117" s="17" t="str">
        <f t="shared" si="3"/>
        <v/>
      </c>
      <c r="K117" s="16" t="str">
        <f t="shared" si="4"/>
        <v/>
      </c>
      <c r="L117" s="16" t="str">
        <f t="shared" si="5"/>
        <v/>
      </c>
      <c r="M117" s="30" t="str" cm="1">
        <f t="array" ref="M117">IF($D117="","",_xlfn.SWITCH($J117,"Equal allocation",ROUND(($G117+$G117*$H117)/12,2),"Weighted Allocation",ROUND(($G117+$G117*$H117)*_xll.ACCOUNTTURNOVER(Connection,$E$10,,$D117,,$E$4,M$2,M$2)/IF($G117=0,12,$G117),2),"Manual Allocation",Y117))</f>
        <v/>
      </c>
      <c r="N117" s="30" t="str" cm="1">
        <f t="array" ref="N117">IF($D117="","",_xlfn.SWITCH($J117,"Equal allocation",ROUND(($G117+$G117*$H117)/12,2),"Weighted Allocation",ROUND(($G117+$G117*$H117)*_xll.ACCOUNTTURNOVER(Connection,$E$10,,$D117,,$E$4,N$2,N$2)/IF($G117=0,12,$G117),2),"Manual Allocation",Z117))</f>
        <v/>
      </c>
      <c r="O117" s="30" t="str" cm="1">
        <f t="array" ref="O117">IF($D117="","",_xlfn.SWITCH($J117,"Equal allocation",ROUND(($G117+$G117*$H117)/12,2),"Weighted Allocation",ROUND(($G117+$G117*$H117)*_xll.ACCOUNTTURNOVER(Connection,$E$10,,$D117,,$E$4,O$2,O$2)/IF($G117=0,12,$G117),2),"Manual Allocation",AA117))</f>
        <v/>
      </c>
      <c r="P117" s="30" t="str" cm="1">
        <f t="array" ref="P117">IF($D117="","",_xlfn.SWITCH($J117,"Equal allocation",ROUND(($G117+$G117*$H117)/12,2),"Weighted Allocation",ROUND(($G117+$G117*$H117)*_xll.ACCOUNTTURNOVER(Connection,$E$10,,$D117,,$E$4,P$2,P$2)/IF($G117=0,12,$G117),2),"Manual Allocation",AB117))</f>
        <v/>
      </c>
      <c r="Q117" s="30" t="str" cm="1">
        <f t="array" ref="Q117">IF($D117="","",_xlfn.SWITCH($J117,"Equal allocation",ROUND(($G117+$G117*$H117)/12,2),"Weighted Allocation",ROUND(($G117+$G117*$H117)*_xll.ACCOUNTTURNOVER(Connection,$E$10,,$D117,,$E$4,Q$2,Q$2)/IF($G117=0,12,$G117),2),"Manual Allocation",AC117))</f>
        <v/>
      </c>
      <c r="R117" s="30" t="str" cm="1">
        <f t="array" ref="R117">IF($D117="","",_xlfn.SWITCH($J117,"Equal allocation",ROUND(($G117+$G117*$H117)/12,2),"Weighted Allocation",ROUND(($G117+$G117*$H117)*_xll.ACCOUNTTURNOVER(Connection,$E$10,,$D117,,$E$4,R$2,R$2)/IF($G117=0,12,$G117),2),"Manual Allocation",AD117))</f>
        <v/>
      </c>
      <c r="S117" s="30" t="str" cm="1">
        <f t="array" ref="S117">IF($D117="","",_xlfn.SWITCH($J117,"Equal allocation",ROUND(($G117+$G117*$H117)/12,2),"Weighted Allocation",ROUND(($G117+$G117*$H117)*_xll.ACCOUNTTURNOVER(Connection,$E$10,,$D117,,$E$4,S$2,S$2)/IF($G117=0,12,$G117),2),"Manual Allocation",AE117))</f>
        <v/>
      </c>
      <c r="T117" s="30" t="str" cm="1">
        <f t="array" ref="T117">IF($D117="","",_xlfn.SWITCH($J117,"Equal allocation",ROUND(($G117+$G117*$H117)/12,2),"Weighted Allocation",ROUND(($G117+$G117*$H117)*_xll.ACCOUNTTURNOVER(Connection,$E$10,,$D117,,$E$4,T$2,T$2)/IF($G117=0,12,$G117),2),"Manual Allocation",AF117))</f>
        <v/>
      </c>
      <c r="U117" s="30" t="str" cm="1">
        <f t="array" ref="U117">IF($D117="","",_xlfn.SWITCH($J117,"Equal allocation",ROUND(($G117+$G117*$H117)/12,2),"Weighted Allocation",ROUND(($G117+$G117*$H117)*_xll.ACCOUNTTURNOVER(Connection,$E$10,,$D117,,$E$4,U$2,U$2)/IF($G117=0,12,$G117),2),"Manual Allocation",AG117))</f>
        <v/>
      </c>
      <c r="V117" s="30" t="str" cm="1">
        <f t="array" ref="V117">IF($D117="","",_xlfn.SWITCH($J117,"Equal allocation",ROUND(($G117+$G117*$H117)/12,2),"Weighted Allocation",ROUND(($G117+$G117*$H117)*_xll.ACCOUNTTURNOVER(Connection,$E$10,,$D117,,$E$4,V$2,V$2)/IF($G117=0,12,$G117),2),"Manual Allocation",AH117))</f>
        <v/>
      </c>
      <c r="W117" s="30" t="str" cm="1">
        <f t="array" ref="W117">IF($D117="","",_xlfn.SWITCH($J117,"Equal allocation",ROUND(($G117+$G117*$H117)/12,2),"Weighted Allocation",ROUND(($G117+$G117*$H117)*_xll.ACCOUNTTURNOVER(Connection,$E$10,,$D117,,$E$4,W$2,W$2)/IF($G117=0,12,$G117),2),"Manual Allocation",AI117))</f>
        <v/>
      </c>
      <c r="X117" s="30" t="str" cm="1">
        <f t="array" ref="X117">IF($D117="","",_xlfn.SWITCH($J117,"Equal allocation",ROUND(($G117+$G117*$H117)/12,2),"Weighted Allocation",ROUND(($G117+$G117*$H117)*_xll.ACCOUNTTURNOVER(Connection,$E$10,,$D117,,$E$4,X$2,X$2)/IF($G117=0,12,$G117),2),"Manual Allocation",AJ117))</f>
        <v/>
      </c>
    </row>
    <row r="118" spans="9:24" x14ac:dyDescent="0.45">
      <c r="I118" s="17"/>
      <c r="J118" s="17" t="str">
        <f t="shared" si="3"/>
        <v/>
      </c>
      <c r="K118" s="16" t="str">
        <f t="shared" si="4"/>
        <v/>
      </c>
      <c r="L118" s="16" t="str">
        <f t="shared" si="5"/>
        <v/>
      </c>
      <c r="M118" s="30" t="str" cm="1">
        <f t="array" ref="M118">IF($D118="","",_xlfn.SWITCH($J118,"Equal allocation",ROUND(($G118+$G118*$H118)/12,2),"Weighted Allocation",ROUND(($G118+$G118*$H118)*_xll.ACCOUNTTURNOVER(Connection,$E$10,,$D118,,$E$4,M$2,M$2)/IF($G118=0,12,$G118),2),"Manual Allocation",Y118))</f>
        <v/>
      </c>
      <c r="N118" s="30" t="str" cm="1">
        <f t="array" ref="N118">IF($D118="","",_xlfn.SWITCH($J118,"Equal allocation",ROUND(($G118+$G118*$H118)/12,2),"Weighted Allocation",ROUND(($G118+$G118*$H118)*_xll.ACCOUNTTURNOVER(Connection,$E$10,,$D118,,$E$4,N$2,N$2)/IF($G118=0,12,$G118),2),"Manual Allocation",Z118))</f>
        <v/>
      </c>
      <c r="O118" s="30" t="str" cm="1">
        <f t="array" ref="O118">IF($D118="","",_xlfn.SWITCH($J118,"Equal allocation",ROUND(($G118+$G118*$H118)/12,2),"Weighted Allocation",ROUND(($G118+$G118*$H118)*_xll.ACCOUNTTURNOVER(Connection,$E$10,,$D118,,$E$4,O$2,O$2)/IF($G118=0,12,$G118),2),"Manual Allocation",AA118))</f>
        <v/>
      </c>
      <c r="P118" s="30" t="str" cm="1">
        <f t="array" ref="P118">IF($D118="","",_xlfn.SWITCH($J118,"Equal allocation",ROUND(($G118+$G118*$H118)/12,2),"Weighted Allocation",ROUND(($G118+$G118*$H118)*_xll.ACCOUNTTURNOVER(Connection,$E$10,,$D118,,$E$4,P$2,P$2)/IF($G118=0,12,$G118),2),"Manual Allocation",AB118))</f>
        <v/>
      </c>
      <c r="Q118" s="30" t="str" cm="1">
        <f t="array" ref="Q118">IF($D118="","",_xlfn.SWITCH($J118,"Equal allocation",ROUND(($G118+$G118*$H118)/12,2),"Weighted Allocation",ROUND(($G118+$G118*$H118)*_xll.ACCOUNTTURNOVER(Connection,$E$10,,$D118,,$E$4,Q$2,Q$2)/IF($G118=0,12,$G118),2),"Manual Allocation",AC118))</f>
        <v/>
      </c>
      <c r="R118" s="30" t="str" cm="1">
        <f t="array" ref="R118">IF($D118="","",_xlfn.SWITCH($J118,"Equal allocation",ROUND(($G118+$G118*$H118)/12,2),"Weighted Allocation",ROUND(($G118+$G118*$H118)*_xll.ACCOUNTTURNOVER(Connection,$E$10,,$D118,,$E$4,R$2,R$2)/IF($G118=0,12,$G118),2),"Manual Allocation",AD118))</f>
        <v/>
      </c>
      <c r="S118" s="30" t="str" cm="1">
        <f t="array" ref="S118">IF($D118="","",_xlfn.SWITCH($J118,"Equal allocation",ROUND(($G118+$G118*$H118)/12,2),"Weighted Allocation",ROUND(($G118+$G118*$H118)*_xll.ACCOUNTTURNOVER(Connection,$E$10,,$D118,,$E$4,S$2,S$2)/IF($G118=0,12,$G118),2),"Manual Allocation",AE118))</f>
        <v/>
      </c>
      <c r="T118" s="30" t="str" cm="1">
        <f t="array" ref="T118">IF($D118="","",_xlfn.SWITCH($J118,"Equal allocation",ROUND(($G118+$G118*$H118)/12,2),"Weighted Allocation",ROUND(($G118+$G118*$H118)*_xll.ACCOUNTTURNOVER(Connection,$E$10,,$D118,,$E$4,T$2,T$2)/IF($G118=0,12,$G118),2),"Manual Allocation",AF118))</f>
        <v/>
      </c>
      <c r="U118" s="30" t="str" cm="1">
        <f t="array" ref="U118">IF($D118="","",_xlfn.SWITCH($J118,"Equal allocation",ROUND(($G118+$G118*$H118)/12,2),"Weighted Allocation",ROUND(($G118+$G118*$H118)*_xll.ACCOUNTTURNOVER(Connection,$E$10,,$D118,,$E$4,U$2,U$2)/IF($G118=0,12,$G118),2),"Manual Allocation",AG118))</f>
        <v/>
      </c>
      <c r="V118" s="30" t="str" cm="1">
        <f t="array" ref="V118">IF($D118="","",_xlfn.SWITCH($J118,"Equal allocation",ROUND(($G118+$G118*$H118)/12,2),"Weighted Allocation",ROUND(($G118+$G118*$H118)*_xll.ACCOUNTTURNOVER(Connection,$E$10,,$D118,,$E$4,V$2,V$2)/IF($G118=0,12,$G118),2),"Manual Allocation",AH118))</f>
        <v/>
      </c>
      <c r="W118" s="30" t="str" cm="1">
        <f t="array" ref="W118">IF($D118="","",_xlfn.SWITCH($J118,"Equal allocation",ROUND(($G118+$G118*$H118)/12,2),"Weighted Allocation",ROUND(($G118+$G118*$H118)*_xll.ACCOUNTTURNOVER(Connection,$E$10,,$D118,,$E$4,W$2,W$2)/IF($G118=0,12,$G118),2),"Manual Allocation",AI118))</f>
        <v/>
      </c>
      <c r="X118" s="30" t="str" cm="1">
        <f t="array" ref="X118">IF($D118="","",_xlfn.SWITCH($J118,"Equal allocation",ROUND(($G118+$G118*$H118)/12,2),"Weighted Allocation",ROUND(($G118+$G118*$H118)*_xll.ACCOUNTTURNOVER(Connection,$E$10,,$D118,,$E$4,X$2,X$2)/IF($G118=0,12,$G118),2),"Manual Allocation",AJ118))</f>
        <v/>
      </c>
    </row>
    <row r="119" spans="9:24" x14ac:dyDescent="0.45">
      <c r="I119" s="17"/>
      <c r="J119" s="17" t="str">
        <f t="shared" si="3"/>
        <v/>
      </c>
      <c r="K119" s="16" t="str">
        <f t="shared" si="4"/>
        <v/>
      </c>
      <c r="L119" s="16" t="str">
        <f t="shared" si="5"/>
        <v/>
      </c>
      <c r="M119" s="30" t="str" cm="1">
        <f t="array" ref="M119">IF($D119="","",_xlfn.SWITCH($J119,"Equal allocation",ROUND(($G119+$G119*$H119)/12,2),"Weighted Allocation",ROUND(($G119+$G119*$H119)*_xll.ACCOUNTTURNOVER(Connection,$E$10,,$D119,,$E$4,M$2,M$2)/IF($G119=0,12,$G119),2),"Manual Allocation",Y119))</f>
        <v/>
      </c>
      <c r="N119" s="30" t="str" cm="1">
        <f t="array" ref="N119">IF($D119="","",_xlfn.SWITCH($J119,"Equal allocation",ROUND(($G119+$G119*$H119)/12,2),"Weighted Allocation",ROUND(($G119+$G119*$H119)*_xll.ACCOUNTTURNOVER(Connection,$E$10,,$D119,,$E$4,N$2,N$2)/IF($G119=0,12,$G119),2),"Manual Allocation",Z119))</f>
        <v/>
      </c>
      <c r="O119" s="30" t="str" cm="1">
        <f t="array" ref="O119">IF($D119="","",_xlfn.SWITCH($J119,"Equal allocation",ROUND(($G119+$G119*$H119)/12,2),"Weighted Allocation",ROUND(($G119+$G119*$H119)*_xll.ACCOUNTTURNOVER(Connection,$E$10,,$D119,,$E$4,O$2,O$2)/IF($G119=0,12,$G119),2),"Manual Allocation",AA119))</f>
        <v/>
      </c>
      <c r="P119" s="30" t="str" cm="1">
        <f t="array" ref="P119">IF($D119="","",_xlfn.SWITCH($J119,"Equal allocation",ROUND(($G119+$G119*$H119)/12,2),"Weighted Allocation",ROUND(($G119+$G119*$H119)*_xll.ACCOUNTTURNOVER(Connection,$E$10,,$D119,,$E$4,P$2,P$2)/IF($G119=0,12,$G119),2),"Manual Allocation",AB119))</f>
        <v/>
      </c>
      <c r="Q119" s="30" t="str" cm="1">
        <f t="array" ref="Q119">IF($D119="","",_xlfn.SWITCH($J119,"Equal allocation",ROUND(($G119+$G119*$H119)/12,2),"Weighted Allocation",ROUND(($G119+$G119*$H119)*_xll.ACCOUNTTURNOVER(Connection,$E$10,,$D119,,$E$4,Q$2,Q$2)/IF($G119=0,12,$G119),2),"Manual Allocation",AC119))</f>
        <v/>
      </c>
      <c r="R119" s="30" t="str" cm="1">
        <f t="array" ref="R119">IF($D119="","",_xlfn.SWITCH($J119,"Equal allocation",ROUND(($G119+$G119*$H119)/12,2),"Weighted Allocation",ROUND(($G119+$G119*$H119)*_xll.ACCOUNTTURNOVER(Connection,$E$10,,$D119,,$E$4,R$2,R$2)/IF($G119=0,12,$G119),2),"Manual Allocation",AD119))</f>
        <v/>
      </c>
      <c r="S119" s="30" t="str" cm="1">
        <f t="array" ref="S119">IF($D119="","",_xlfn.SWITCH($J119,"Equal allocation",ROUND(($G119+$G119*$H119)/12,2),"Weighted Allocation",ROUND(($G119+$G119*$H119)*_xll.ACCOUNTTURNOVER(Connection,$E$10,,$D119,,$E$4,S$2,S$2)/IF($G119=0,12,$G119),2),"Manual Allocation",AE119))</f>
        <v/>
      </c>
      <c r="T119" s="30" t="str" cm="1">
        <f t="array" ref="T119">IF($D119="","",_xlfn.SWITCH($J119,"Equal allocation",ROUND(($G119+$G119*$H119)/12,2),"Weighted Allocation",ROUND(($G119+$G119*$H119)*_xll.ACCOUNTTURNOVER(Connection,$E$10,,$D119,,$E$4,T$2,T$2)/IF($G119=0,12,$G119),2),"Manual Allocation",AF119))</f>
        <v/>
      </c>
      <c r="U119" s="30" t="str" cm="1">
        <f t="array" ref="U119">IF($D119="","",_xlfn.SWITCH($J119,"Equal allocation",ROUND(($G119+$G119*$H119)/12,2),"Weighted Allocation",ROUND(($G119+$G119*$H119)*_xll.ACCOUNTTURNOVER(Connection,$E$10,,$D119,,$E$4,U$2,U$2)/IF($G119=0,12,$G119),2),"Manual Allocation",AG119))</f>
        <v/>
      </c>
      <c r="V119" s="30" t="str" cm="1">
        <f t="array" ref="V119">IF($D119="","",_xlfn.SWITCH($J119,"Equal allocation",ROUND(($G119+$G119*$H119)/12,2),"Weighted Allocation",ROUND(($G119+$G119*$H119)*_xll.ACCOUNTTURNOVER(Connection,$E$10,,$D119,,$E$4,V$2,V$2)/IF($G119=0,12,$G119),2),"Manual Allocation",AH119))</f>
        <v/>
      </c>
      <c r="W119" s="30" t="str" cm="1">
        <f t="array" ref="W119">IF($D119="","",_xlfn.SWITCH($J119,"Equal allocation",ROUND(($G119+$G119*$H119)/12,2),"Weighted Allocation",ROUND(($G119+$G119*$H119)*_xll.ACCOUNTTURNOVER(Connection,$E$10,,$D119,,$E$4,W$2,W$2)/IF($G119=0,12,$G119),2),"Manual Allocation",AI119))</f>
        <v/>
      </c>
      <c r="X119" s="30" t="str" cm="1">
        <f t="array" ref="X119">IF($D119="","",_xlfn.SWITCH($J119,"Equal allocation",ROUND(($G119+$G119*$H119)/12,2),"Weighted Allocation",ROUND(($G119+$G119*$H119)*_xll.ACCOUNTTURNOVER(Connection,$E$10,,$D119,,$E$4,X$2,X$2)/IF($G119=0,12,$G119),2),"Manual Allocation",AJ119))</f>
        <v/>
      </c>
    </row>
    <row r="120" spans="9:24" x14ac:dyDescent="0.45">
      <c r="I120" s="17"/>
      <c r="J120" s="17" t="str">
        <f t="shared" si="3"/>
        <v/>
      </c>
      <c r="K120" s="16" t="str">
        <f t="shared" si="4"/>
        <v/>
      </c>
      <c r="L120" s="16" t="str">
        <f t="shared" si="5"/>
        <v/>
      </c>
      <c r="M120" s="30" t="str" cm="1">
        <f t="array" ref="M120">IF($D120="","",_xlfn.SWITCH($J120,"Equal allocation",ROUND(($G120+$G120*$H120)/12,2),"Weighted Allocation",ROUND(($G120+$G120*$H120)*_xll.ACCOUNTTURNOVER(Connection,$E$10,,$D120,,$E$4,M$2,M$2)/IF($G120=0,12,$G120),2),"Manual Allocation",Y120))</f>
        <v/>
      </c>
      <c r="N120" s="30" t="str" cm="1">
        <f t="array" ref="N120">IF($D120="","",_xlfn.SWITCH($J120,"Equal allocation",ROUND(($G120+$G120*$H120)/12,2),"Weighted Allocation",ROUND(($G120+$G120*$H120)*_xll.ACCOUNTTURNOVER(Connection,$E$10,,$D120,,$E$4,N$2,N$2)/IF($G120=0,12,$G120),2),"Manual Allocation",Z120))</f>
        <v/>
      </c>
      <c r="O120" s="30" t="str" cm="1">
        <f t="array" ref="O120">IF($D120="","",_xlfn.SWITCH($J120,"Equal allocation",ROUND(($G120+$G120*$H120)/12,2),"Weighted Allocation",ROUND(($G120+$G120*$H120)*_xll.ACCOUNTTURNOVER(Connection,$E$10,,$D120,,$E$4,O$2,O$2)/IF($G120=0,12,$G120),2),"Manual Allocation",AA120))</f>
        <v/>
      </c>
      <c r="P120" s="30" t="str" cm="1">
        <f t="array" ref="P120">IF($D120="","",_xlfn.SWITCH($J120,"Equal allocation",ROUND(($G120+$G120*$H120)/12,2),"Weighted Allocation",ROUND(($G120+$G120*$H120)*_xll.ACCOUNTTURNOVER(Connection,$E$10,,$D120,,$E$4,P$2,P$2)/IF($G120=0,12,$G120),2),"Manual Allocation",AB120))</f>
        <v/>
      </c>
      <c r="Q120" s="30" t="str" cm="1">
        <f t="array" ref="Q120">IF($D120="","",_xlfn.SWITCH($J120,"Equal allocation",ROUND(($G120+$G120*$H120)/12,2),"Weighted Allocation",ROUND(($G120+$G120*$H120)*_xll.ACCOUNTTURNOVER(Connection,$E$10,,$D120,,$E$4,Q$2,Q$2)/IF($G120=0,12,$G120),2),"Manual Allocation",AC120))</f>
        <v/>
      </c>
      <c r="R120" s="30" t="str" cm="1">
        <f t="array" ref="R120">IF($D120="","",_xlfn.SWITCH($J120,"Equal allocation",ROUND(($G120+$G120*$H120)/12,2),"Weighted Allocation",ROUND(($G120+$G120*$H120)*_xll.ACCOUNTTURNOVER(Connection,$E$10,,$D120,,$E$4,R$2,R$2)/IF($G120=0,12,$G120),2),"Manual Allocation",AD120))</f>
        <v/>
      </c>
      <c r="S120" s="30" t="str" cm="1">
        <f t="array" ref="S120">IF($D120="","",_xlfn.SWITCH($J120,"Equal allocation",ROUND(($G120+$G120*$H120)/12,2),"Weighted Allocation",ROUND(($G120+$G120*$H120)*_xll.ACCOUNTTURNOVER(Connection,$E$10,,$D120,,$E$4,S$2,S$2)/IF($G120=0,12,$G120),2),"Manual Allocation",AE120))</f>
        <v/>
      </c>
      <c r="T120" s="30" t="str" cm="1">
        <f t="array" ref="T120">IF($D120="","",_xlfn.SWITCH($J120,"Equal allocation",ROUND(($G120+$G120*$H120)/12,2),"Weighted Allocation",ROUND(($G120+$G120*$H120)*_xll.ACCOUNTTURNOVER(Connection,$E$10,,$D120,,$E$4,T$2,T$2)/IF($G120=0,12,$G120),2),"Manual Allocation",AF120))</f>
        <v/>
      </c>
      <c r="U120" s="30" t="str" cm="1">
        <f t="array" ref="U120">IF($D120="","",_xlfn.SWITCH($J120,"Equal allocation",ROUND(($G120+$G120*$H120)/12,2),"Weighted Allocation",ROUND(($G120+$G120*$H120)*_xll.ACCOUNTTURNOVER(Connection,$E$10,,$D120,,$E$4,U$2,U$2)/IF($G120=0,12,$G120),2),"Manual Allocation",AG120))</f>
        <v/>
      </c>
      <c r="V120" s="30" t="str" cm="1">
        <f t="array" ref="V120">IF($D120="","",_xlfn.SWITCH($J120,"Equal allocation",ROUND(($G120+$G120*$H120)/12,2),"Weighted Allocation",ROUND(($G120+$G120*$H120)*_xll.ACCOUNTTURNOVER(Connection,$E$10,,$D120,,$E$4,V$2,V$2)/IF($G120=0,12,$G120),2),"Manual Allocation",AH120))</f>
        <v/>
      </c>
      <c r="W120" s="30" t="str" cm="1">
        <f t="array" ref="W120">IF($D120="","",_xlfn.SWITCH($J120,"Equal allocation",ROUND(($G120+$G120*$H120)/12,2),"Weighted Allocation",ROUND(($G120+$G120*$H120)*_xll.ACCOUNTTURNOVER(Connection,$E$10,,$D120,,$E$4,W$2,W$2)/IF($G120=0,12,$G120),2),"Manual Allocation",AI120))</f>
        <v/>
      </c>
      <c r="X120" s="30" t="str" cm="1">
        <f t="array" ref="X120">IF($D120="","",_xlfn.SWITCH($J120,"Equal allocation",ROUND(($G120+$G120*$H120)/12,2),"Weighted Allocation",ROUND(($G120+$G120*$H120)*_xll.ACCOUNTTURNOVER(Connection,$E$10,,$D120,,$E$4,X$2,X$2)/IF($G120=0,12,$G120),2),"Manual Allocation",AJ120))</f>
        <v/>
      </c>
    </row>
    <row r="121" spans="9:24" x14ac:dyDescent="0.45">
      <c r="I121" s="17"/>
      <c r="J121" s="17" t="str">
        <f t="shared" si="3"/>
        <v/>
      </c>
      <c r="K121" s="16" t="str">
        <f t="shared" si="4"/>
        <v/>
      </c>
      <c r="L121" s="16" t="str">
        <f t="shared" si="5"/>
        <v/>
      </c>
      <c r="M121" s="30" t="str" cm="1">
        <f t="array" ref="M121">IF($D121="","",_xlfn.SWITCH($J121,"Equal allocation",ROUND(($G121+$G121*$H121)/12,2),"Weighted Allocation",ROUND(($G121+$G121*$H121)*_xll.ACCOUNTTURNOVER(Connection,$E$10,,$D121,,$E$4,M$2,M$2)/IF($G121=0,12,$G121),2),"Manual Allocation",Y121))</f>
        <v/>
      </c>
      <c r="N121" s="30" t="str" cm="1">
        <f t="array" ref="N121">IF($D121="","",_xlfn.SWITCH($J121,"Equal allocation",ROUND(($G121+$G121*$H121)/12,2),"Weighted Allocation",ROUND(($G121+$G121*$H121)*_xll.ACCOUNTTURNOVER(Connection,$E$10,,$D121,,$E$4,N$2,N$2)/IF($G121=0,12,$G121),2),"Manual Allocation",Z121))</f>
        <v/>
      </c>
      <c r="O121" s="30" t="str" cm="1">
        <f t="array" ref="O121">IF($D121="","",_xlfn.SWITCH($J121,"Equal allocation",ROUND(($G121+$G121*$H121)/12,2),"Weighted Allocation",ROUND(($G121+$G121*$H121)*_xll.ACCOUNTTURNOVER(Connection,$E$10,,$D121,,$E$4,O$2,O$2)/IF($G121=0,12,$G121),2),"Manual Allocation",AA121))</f>
        <v/>
      </c>
      <c r="P121" s="30" t="str" cm="1">
        <f t="array" ref="P121">IF($D121="","",_xlfn.SWITCH($J121,"Equal allocation",ROUND(($G121+$G121*$H121)/12,2),"Weighted Allocation",ROUND(($G121+$G121*$H121)*_xll.ACCOUNTTURNOVER(Connection,$E$10,,$D121,,$E$4,P$2,P$2)/IF($G121=0,12,$G121),2),"Manual Allocation",AB121))</f>
        <v/>
      </c>
      <c r="Q121" s="30" t="str" cm="1">
        <f t="array" ref="Q121">IF($D121="","",_xlfn.SWITCH($J121,"Equal allocation",ROUND(($G121+$G121*$H121)/12,2),"Weighted Allocation",ROUND(($G121+$G121*$H121)*_xll.ACCOUNTTURNOVER(Connection,$E$10,,$D121,,$E$4,Q$2,Q$2)/IF($G121=0,12,$G121),2),"Manual Allocation",AC121))</f>
        <v/>
      </c>
      <c r="R121" s="30" t="str" cm="1">
        <f t="array" ref="R121">IF($D121="","",_xlfn.SWITCH($J121,"Equal allocation",ROUND(($G121+$G121*$H121)/12,2),"Weighted Allocation",ROUND(($G121+$G121*$H121)*_xll.ACCOUNTTURNOVER(Connection,$E$10,,$D121,,$E$4,R$2,R$2)/IF($G121=0,12,$G121),2),"Manual Allocation",AD121))</f>
        <v/>
      </c>
      <c r="S121" s="30" t="str" cm="1">
        <f t="array" ref="S121">IF($D121="","",_xlfn.SWITCH($J121,"Equal allocation",ROUND(($G121+$G121*$H121)/12,2),"Weighted Allocation",ROUND(($G121+$G121*$H121)*_xll.ACCOUNTTURNOVER(Connection,$E$10,,$D121,,$E$4,S$2,S$2)/IF($G121=0,12,$G121),2),"Manual Allocation",AE121))</f>
        <v/>
      </c>
      <c r="T121" s="30" t="str" cm="1">
        <f t="array" ref="T121">IF($D121="","",_xlfn.SWITCH($J121,"Equal allocation",ROUND(($G121+$G121*$H121)/12,2),"Weighted Allocation",ROUND(($G121+$G121*$H121)*_xll.ACCOUNTTURNOVER(Connection,$E$10,,$D121,,$E$4,T$2,T$2)/IF($G121=0,12,$G121),2),"Manual Allocation",AF121))</f>
        <v/>
      </c>
      <c r="U121" s="30" t="str" cm="1">
        <f t="array" ref="U121">IF($D121="","",_xlfn.SWITCH($J121,"Equal allocation",ROUND(($G121+$G121*$H121)/12,2),"Weighted Allocation",ROUND(($G121+$G121*$H121)*_xll.ACCOUNTTURNOVER(Connection,$E$10,,$D121,,$E$4,U$2,U$2)/IF($G121=0,12,$G121),2),"Manual Allocation",AG121))</f>
        <v/>
      </c>
      <c r="V121" s="30" t="str" cm="1">
        <f t="array" ref="V121">IF($D121="","",_xlfn.SWITCH($J121,"Equal allocation",ROUND(($G121+$G121*$H121)/12,2),"Weighted Allocation",ROUND(($G121+$G121*$H121)*_xll.ACCOUNTTURNOVER(Connection,$E$10,,$D121,,$E$4,V$2,V$2)/IF($G121=0,12,$G121),2),"Manual Allocation",AH121))</f>
        <v/>
      </c>
      <c r="W121" s="30" t="str" cm="1">
        <f t="array" ref="W121">IF($D121="","",_xlfn.SWITCH($J121,"Equal allocation",ROUND(($G121+$G121*$H121)/12,2),"Weighted Allocation",ROUND(($G121+$G121*$H121)*_xll.ACCOUNTTURNOVER(Connection,$E$10,,$D121,,$E$4,W$2,W$2)/IF($G121=0,12,$G121),2),"Manual Allocation",AI121))</f>
        <v/>
      </c>
      <c r="X121" s="30" t="str" cm="1">
        <f t="array" ref="X121">IF($D121="","",_xlfn.SWITCH($J121,"Equal allocation",ROUND(($G121+$G121*$H121)/12,2),"Weighted Allocation",ROUND(($G121+$G121*$H121)*_xll.ACCOUNTTURNOVER(Connection,$E$10,,$D121,,$E$4,X$2,X$2)/IF($G121=0,12,$G121),2),"Manual Allocation",AJ121))</f>
        <v/>
      </c>
    </row>
    <row r="122" spans="9:24" x14ac:dyDescent="0.45">
      <c r="I122" s="17"/>
      <c r="J122" s="17" t="str">
        <f t="shared" si="3"/>
        <v/>
      </c>
      <c r="K122" s="16" t="str">
        <f t="shared" si="4"/>
        <v/>
      </c>
      <c r="L122" s="16" t="str">
        <f t="shared" si="5"/>
        <v/>
      </c>
      <c r="M122" s="30" t="str" cm="1">
        <f t="array" ref="M122">IF($D122="","",_xlfn.SWITCH($J122,"Equal allocation",ROUND(($G122+$G122*$H122)/12,2),"Weighted Allocation",ROUND(($G122+$G122*$H122)*_xll.ACCOUNTTURNOVER(Connection,$E$10,,$D122,,$E$4,M$2,M$2)/IF($G122=0,12,$G122),2),"Manual Allocation",Y122))</f>
        <v/>
      </c>
      <c r="N122" s="30" t="str" cm="1">
        <f t="array" ref="N122">IF($D122="","",_xlfn.SWITCH($J122,"Equal allocation",ROUND(($G122+$G122*$H122)/12,2),"Weighted Allocation",ROUND(($G122+$G122*$H122)*_xll.ACCOUNTTURNOVER(Connection,$E$10,,$D122,,$E$4,N$2,N$2)/IF($G122=0,12,$G122),2),"Manual Allocation",Z122))</f>
        <v/>
      </c>
      <c r="O122" s="30" t="str" cm="1">
        <f t="array" ref="O122">IF($D122="","",_xlfn.SWITCH($J122,"Equal allocation",ROUND(($G122+$G122*$H122)/12,2),"Weighted Allocation",ROUND(($G122+$G122*$H122)*_xll.ACCOUNTTURNOVER(Connection,$E$10,,$D122,,$E$4,O$2,O$2)/IF($G122=0,12,$G122),2),"Manual Allocation",AA122))</f>
        <v/>
      </c>
      <c r="P122" s="30" t="str" cm="1">
        <f t="array" ref="P122">IF($D122="","",_xlfn.SWITCH($J122,"Equal allocation",ROUND(($G122+$G122*$H122)/12,2),"Weighted Allocation",ROUND(($G122+$G122*$H122)*_xll.ACCOUNTTURNOVER(Connection,$E$10,,$D122,,$E$4,P$2,P$2)/IF($G122=0,12,$G122),2),"Manual Allocation",AB122))</f>
        <v/>
      </c>
      <c r="Q122" s="30" t="str" cm="1">
        <f t="array" ref="Q122">IF($D122="","",_xlfn.SWITCH($J122,"Equal allocation",ROUND(($G122+$G122*$H122)/12,2),"Weighted Allocation",ROUND(($G122+$G122*$H122)*_xll.ACCOUNTTURNOVER(Connection,$E$10,,$D122,,$E$4,Q$2,Q$2)/IF($G122=0,12,$G122),2),"Manual Allocation",AC122))</f>
        <v/>
      </c>
      <c r="R122" s="30" t="str" cm="1">
        <f t="array" ref="R122">IF($D122="","",_xlfn.SWITCH($J122,"Equal allocation",ROUND(($G122+$G122*$H122)/12,2),"Weighted Allocation",ROUND(($G122+$G122*$H122)*_xll.ACCOUNTTURNOVER(Connection,$E$10,,$D122,,$E$4,R$2,R$2)/IF($G122=0,12,$G122),2),"Manual Allocation",AD122))</f>
        <v/>
      </c>
      <c r="S122" s="30" t="str" cm="1">
        <f t="array" ref="S122">IF($D122="","",_xlfn.SWITCH($J122,"Equal allocation",ROUND(($G122+$G122*$H122)/12,2),"Weighted Allocation",ROUND(($G122+$G122*$H122)*_xll.ACCOUNTTURNOVER(Connection,$E$10,,$D122,,$E$4,S$2,S$2)/IF($G122=0,12,$G122),2),"Manual Allocation",AE122))</f>
        <v/>
      </c>
      <c r="T122" s="30" t="str" cm="1">
        <f t="array" ref="T122">IF($D122="","",_xlfn.SWITCH($J122,"Equal allocation",ROUND(($G122+$G122*$H122)/12,2),"Weighted Allocation",ROUND(($G122+$G122*$H122)*_xll.ACCOUNTTURNOVER(Connection,$E$10,,$D122,,$E$4,T$2,T$2)/IF($G122=0,12,$G122),2),"Manual Allocation",AF122))</f>
        <v/>
      </c>
      <c r="U122" s="30" t="str" cm="1">
        <f t="array" ref="U122">IF($D122="","",_xlfn.SWITCH($J122,"Equal allocation",ROUND(($G122+$G122*$H122)/12,2),"Weighted Allocation",ROUND(($G122+$G122*$H122)*_xll.ACCOUNTTURNOVER(Connection,$E$10,,$D122,,$E$4,U$2,U$2)/IF($G122=0,12,$G122),2),"Manual Allocation",AG122))</f>
        <v/>
      </c>
      <c r="V122" s="30" t="str" cm="1">
        <f t="array" ref="V122">IF($D122="","",_xlfn.SWITCH($J122,"Equal allocation",ROUND(($G122+$G122*$H122)/12,2),"Weighted Allocation",ROUND(($G122+$G122*$H122)*_xll.ACCOUNTTURNOVER(Connection,$E$10,,$D122,,$E$4,V$2,V$2)/IF($G122=0,12,$G122),2),"Manual Allocation",AH122))</f>
        <v/>
      </c>
      <c r="W122" s="30" t="str" cm="1">
        <f t="array" ref="W122">IF($D122="","",_xlfn.SWITCH($J122,"Equal allocation",ROUND(($G122+$G122*$H122)/12,2),"Weighted Allocation",ROUND(($G122+$G122*$H122)*_xll.ACCOUNTTURNOVER(Connection,$E$10,,$D122,,$E$4,W$2,W$2)/IF($G122=0,12,$G122),2),"Manual Allocation",AI122))</f>
        <v/>
      </c>
      <c r="X122" s="30" t="str" cm="1">
        <f t="array" ref="X122">IF($D122="","",_xlfn.SWITCH($J122,"Equal allocation",ROUND(($G122+$G122*$H122)/12,2),"Weighted Allocation",ROUND(($G122+$G122*$H122)*_xll.ACCOUNTTURNOVER(Connection,$E$10,,$D122,,$E$4,X$2,X$2)/IF($G122=0,12,$G122),2),"Manual Allocation",AJ122))</f>
        <v/>
      </c>
    </row>
    <row r="123" spans="9:24" x14ac:dyDescent="0.45">
      <c r="I123" s="17"/>
      <c r="J123" s="17" t="str">
        <f t="shared" si="3"/>
        <v/>
      </c>
      <c r="K123" s="16" t="str">
        <f t="shared" si="4"/>
        <v/>
      </c>
      <c r="L123" s="16" t="str">
        <f t="shared" si="5"/>
        <v/>
      </c>
      <c r="M123" s="30" t="str" cm="1">
        <f t="array" ref="M123">IF($D123="","",_xlfn.SWITCH($J123,"Equal allocation",ROUND(($G123+$G123*$H123)/12,2),"Weighted Allocation",ROUND(($G123+$G123*$H123)*_xll.ACCOUNTTURNOVER(Connection,$E$10,,$D123,,$E$4,M$2,M$2)/IF($G123=0,12,$G123),2),"Manual Allocation",Y123))</f>
        <v/>
      </c>
      <c r="N123" s="30" t="str" cm="1">
        <f t="array" ref="N123">IF($D123="","",_xlfn.SWITCH($J123,"Equal allocation",ROUND(($G123+$G123*$H123)/12,2),"Weighted Allocation",ROUND(($G123+$G123*$H123)*_xll.ACCOUNTTURNOVER(Connection,$E$10,,$D123,,$E$4,N$2,N$2)/IF($G123=0,12,$G123),2),"Manual Allocation",Z123))</f>
        <v/>
      </c>
      <c r="O123" s="30" t="str" cm="1">
        <f t="array" ref="O123">IF($D123="","",_xlfn.SWITCH($J123,"Equal allocation",ROUND(($G123+$G123*$H123)/12,2),"Weighted Allocation",ROUND(($G123+$G123*$H123)*_xll.ACCOUNTTURNOVER(Connection,$E$10,,$D123,,$E$4,O$2,O$2)/IF($G123=0,12,$G123),2),"Manual Allocation",AA123))</f>
        <v/>
      </c>
      <c r="P123" s="30" t="str" cm="1">
        <f t="array" ref="P123">IF($D123="","",_xlfn.SWITCH($J123,"Equal allocation",ROUND(($G123+$G123*$H123)/12,2),"Weighted Allocation",ROUND(($G123+$G123*$H123)*_xll.ACCOUNTTURNOVER(Connection,$E$10,,$D123,,$E$4,P$2,P$2)/IF($G123=0,12,$G123),2),"Manual Allocation",AB123))</f>
        <v/>
      </c>
      <c r="Q123" s="30" t="str" cm="1">
        <f t="array" ref="Q123">IF($D123="","",_xlfn.SWITCH($J123,"Equal allocation",ROUND(($G123+$G123*$H123)/12,2),"Weighted Allocation",ROUND(($G123+$G123*$H123)*_xll.ACCOUNTTURNOVER(Connection,$E$10,,$D123,,$E$4,Q$2,Q$2)/IF($G123=0,12,$G123),2),"Manual Allocation",AC123))</f>
        <v/>
      </c>
      <c r="R123" s="30" t="str" cm="1">
        <f t="array" ref="R123">IF($D123="","",_xlfn.SWITCH($J123,"Equal allocation",ROUND(($G123+$G123*$H123)/12,2),"Weighted Allocation",ROUND(($G123+$G123*$H123)*_xll.ACCOUNTTURNOVER(Connection,$E$10,,$D123,,$E$4,R$2,R$2)/IF($G123=0,12,$G123),2),"Manual Allocation",AD123))</f>
        <v/>
      </c>
      <c r="S123" s="30" t="str" cm="1">
        <f t="array" ref="S123">IF($D123="","",_xlfn.SWITCH($J123,"Equal allocation",ROUND(($G123+$G123*$H123)/12,2),"Weighted Allocation",ROUND(($G123+$G123*$H123)*_xll.ACCOUNTTURNOVER(Connection,$E$10,,$D123,,$E$4,S$2,S$2)/IF($G123=0,12,$G123),2),"Manual Allocation",AE123))</f>
        <v/>
      </c>
      <c r="T123" s="30" t="str" cm="1">
        <f t="array" ref="T123">IF($D123="","",_xlfn.SWITCH($J123,"Equal allocation",ROUND(($G123+$G123*$H123)/12,2),"Weighted Allocation",ROUND(($G123+$G123*$H123)*_xll.ACCOUNTTURNOVER(Connection,$E$10,,$D123,,$E$4,T$2,T$2)/IF($G123=0,12,$G123),2),"Manual Allocation",AF123))</f>
        <v/>
      </c>
      <c r="U123" s="30" t="str" cm="1">
        <f t="array" ref="U123">IF($D123="","",_xlfn.SWITCH($J123,"Equal allocation",ROUND(($G123+$G123*$H123)/12,2),"Weighted Allocation",ROUND(($G123+$G123*$H123)*_xll.ACCOUNTTURNOVER(Connection,$E$10,,$D123,,$E$4,U$2,U$2)/IF($G123=0,12,$G123),2),"Manual Allocation",AG123))</f>
        <v/>
      </c>
      <c r="V123" s="30" t="str" cm="1">
        <f t="array" ref="V123">IF($D123="","",_xlfn.SWITCH($J123,"Equal allocation",ROUND(($G123+$G123*$H123)/12,2),"Weighted Allocation",ROUND(($G123+$G123*$H123)*_xll.ACCOUNTTURNOVER(Connection,$E$10,,$D123,,$E$4,V$2,V$2)/IF($G123=0,12,$G123),2),"Manual Allocation",AH123))</f>
        <v/>
      </c>
      <c r="W123" s="30" t="str" cm="1">
        <f t="array" ref="W123">IF($D123="","",_xlfn.SWITCH($J123,"Equal allocation",ROUND(($G123+$G123*$H123)/12,2),"Weighted Allocation",ROUND(($G123+$G123*$H123)*_xll.ACCOUNTTURNOVER(Connection,$E$10,,$D123,,$E$4,W$2,W$2)/IF($G123=0,12,$G123),2),"Manual Allocation",AI123))</f>
        <v/>
      </c>
      <c r="X123" s="30" t="str" cm="1">
        <f t="array" ref="X123">IF($D123="","",_xlfn.SWITCH($J123,"Equal allocation",ROUND(($G123+$G123*$H123)/12,2),"Weighted Allocation",ROUND(($G123+$G123*$H123)*_xll.ACCOUNTTURNOVER(Connection,$E$10,,$D123,,$E$4,X$2,X$2)/IF($G123=0,12,$G123),2),"Manual Allocation",AJ123))</f>
        <v/>
      </c>
    </row>
    <row r="124" spans="9:24" x14ac:dyDescent="0.45">
      <c r="I124" s="17"/>
      <c r="J124" s="17" t="str">
        <f t="shared" si="3"/>
        <v/>
      </c>
      <c r="K124" s="16" t="str">
        <f t="shared" si="4"/>
        <v/>
      </c>
      <c r="L124" s="16" t="str">
        <f t="shared" si="5"/>
        <v/>
      </c>
      <c r="M124" s="30" t="str" cm="1">
        <f t="array" ref="M124">IF($D124="","",_xlfn.SWITCH($J124,"Equal allocation",ROUND(($G124+$G124*$H124)/12,2),"Weighted Allocation",ROUND(($G124+$G124*$H124)*_xll.ACCOUNTTURNOVER(Connection,$E$10,,$D124,,$E$4,M$2,M$2)/IF($G124=0,12,$G124),2),"Manual Allocation",Y124))</f>
        <v/>
      </c>
      <c r="N124" s="30" t="str" cm="1">
        <f t="array" ref="N124">IF($D124="","",_xlfn.SWITCH($J124,"Equal allocation",ROUND(($G124+$G124*$H124)/12,2),"Weighted Allocation",ROUND(($G124+$G124*$H124)*_xll.ACCOUNTTURNOVER(Connection,$E$10,,$D124,,$E$4,N$2,N$2)/IF($G124=0,12,$G124),2),"Manual Allocation",Z124))</f>
        <v/>
      </c>
      <c r="O124" s="30" t="str" cm="1">
        <f t="array" ref="O124">IF($D124="","",_xlfn.SWITCH($J124,"Equal allocation",ROUND(($G124+$G124*$H124)/12,2),"Weighted Allocation",ROUND(($G124+$G124*$H124)*_xll.ACCOUNTTURNOVER(Connection,$E$10,,$D124,,$E$4,O$2,O$2)/IF($G124=0,12,$G124),2),"Manual Allocation",AA124))</f>
        <v/>
      </c>
      <c r="P124" s="30" t="str" cm="1">
        <f t="array" ref="P124">IF($D124="","",_xlfn.SWITCH($J124,"Equal allocation",ROUND(($G124+$G124*$H124)/12,2),"Weighted Allocation",ROUND(($G124+$G124*$H124)*_xll.ACCOUNTTURNOVER(Connection,$E$10,,$D124,,$E$4,P$2,P$2)/IF($G124=0,12,$G124),2),"Manual Allocation",AB124))</f>
        <v/>
      </c>
      <c r="Q124" s="30" t="str" cm="1">
        <f t="array" ref="Q124">IF($D124="","",_xlfn.SWITCH($J124,"Equal allocation",ROUND(($G124+$G124*$H124)/12,2),"Weighted Allocation",ROUND(($G124+$G124*$H124)*_xll.ACCOUNTTURNOVER(Connection,$E$10,,$D124,,$E$4,Q$2,Q$2)/IF($G124=0,12,$G124),2),"Manual Allocation",AC124))</f>
        <v/>
      </c>
      <c r="R124" s="30" t="str" cm="1">
        <f t="array" ref="R124">IF($D124="","",_xlfn.SWITCH($J124,"Equal allocation",ROUND(($G124+$G124*$H124)/12,2),"Weighted Allocation",ROUND(($G124+$G124*$H124)*_xll.ACCOUNTTURNOVER(Connection,$E$10,,$D124,,$E$4,R$2,R$2)/IF($G124=0,12,$G124),2),"Manual Allocation",AD124))</f>
        <v/>
      </c>
      <c r="S124" s="30" t="str" cm="1">
        <f t="array" ref="S124">IF($D124="","",_xlfn.SWITCH($J124,"Equal allocation",ROUND(($G124+$G124*$H124)/12,2),"Weighted Allocation",ROUND(($G124+$G124*$H124)*_xll.ACCOUNTTURNOVER(Connection,$E$10,,$D124,,$E$4,S$2,S$2)/IF($G124=0,12,$G124),2),"Manual Allocation",AE124))</f>
        <v/>
      </c>
      <c r="T124" s="30" t="str" cm="1">
        <f t="array" ref="T124">IF($D124="","",_xlfn.SWITCH($J124,"Equal allocation",ROUND(($G124+$G124*$H124)/12,2),"Weighted Allocation",ROUND(($G124+$G124*$H124)*_xll.ACCOUNTTURNOVER(Connection,$E$10,,$D124,,$E$4,T$2,T$2)/IF($G124=0,12,$G124),2),"Manual Allocation",AF124))</f>
        <v/>
      </c>
      <c r="U124" s="30" t="str" cm="1">
        <f t="array" ref="U124">IF($D124="","",_xlfn.SWITCH($J124,"Equal allocation",ROUND(($G124+$G124*$H124)/12,2),"Weighted Allocation",ROUND(($G124+$G124*$H124)*_xll.ACCOUNTTURNOVER(Connection,$E$10,,$D124,,$E$4,U$2,U$2)/IF($G124=0,12,$G124),2),"Manual Allocation",AG124))</f>
        <v/>
      </c>
      <c r="V124" s="30" t="str" cm="1">
        <f t="array" ref="V124">IF($D124="","",_xlfn.SWITCH($J124,"Equal allocation",ROUND(($G124+$G124*$H124)/12,2),"Weighted Allocation",ROUND(($G124+$G124*$H124)*_xll.ACCOUNTTURNOVER(Connection,$E$10,,$D124,,$E$4,V$2,V$2)/IF($G124=0,12,$G124),2),"Manual Allocation",AH124))</f>
        <v/>
      </c>
      <c r="W124" s="30" t="str" cm="1">
        <f t="array" ref="W124">IF($D124="","",_xlfn.SWITCH($J124,"Equal allocation",ROUND(($G124+$G124*$H124)/12,2),"Weighted Allocation",ROUND(($G124+$G124*$H124)*_xll.ACCOUNTTURNOVER(Connection,$E$10,,$D124,,$E$4,W$2,W$2)/IF($G124=0,12,$G124),2),"Manual Allocation",AI124))</f>
        <v/>
      </c>
      <c r="X124" s="30" t="str" cm="1">
        <f t="array" ref="X124">IF($D124="","",_xlfn.SWITCH($J124,"Equal allocation",ROUND(($G124+$G124*$H124)/12,2),"Weighted Allocation",ROUND(($G124+$G124*$H124)*_xll.ACCOUNTTURNOVER(Connection,$E$10,,$D124,,$E$4,X$2,X$2)/IF($G124=0,12,$G124),2),"Manual Allocation",AJ124))</f>
        <v/>
      </c>
    </row>
    <row r="125" spans="9:24" x14ac:dyDescent="0.45">
      <c r="I125" s="17"/>
      <c r="J125" s="17" t="str">
        <f t="shared" si="3"/>
        <v/>
      </c>
      <c r="K125" s="16" t="str">
        <f t="shared" si="4"/>
        <v/>
      </c>
      <c r="L125" s="16" t="str">
        <f t="shared" si="5"/>
        <v/>
      </c>
      <c r="M125" s="30" t="str" cm="1">
        <f t="array" ref="M125">IF($D125="","",_xlfn.SWITCH($J125,"Equal allocation",ROUND(($G125+$G125*$H125)/12,2),"Weighted Allocation",ROUND(($G125+$G125*$H125)*_xll.ACCOUNTTURNOVER(Connection,$E$10,,$D125,,$E$4,M$2,M$2)/IF($G125=0,12,$G125),2),"Manual Allocation",Y125))</f>
        <v/>
      </c>
      <c r="N125" s="30" t="str" cm="1">
        <f t="array" ref="N125">IF($D125="","",_xlfn.SWITCH($J125,"Equal allocation",ROUND(($G125+$G125*$H125)/12,2),"Weighted Allocation",ROUND(($G125+$G125*$H125)*_xll.ACCOUNTTURNOVER(Connection,$E$10,,$D125,,$E$4,N$2,N$2)/IF($G125=0,12,$G125),2),"Manual Allocation",Z125))</f>
        <v/>
      </c>
      <c r="O125" s="30" t="str" cm="1">
        <f t="array" ref="O125">IF($D125="","",_xlfn.SWITCH($J125,"Equal allocation",ROUND(($G125+$G125*$H125)/12,2),"Weighted Allocation",ROUND(($G125+$G125*$H125)*_xll.ACCOUNTTURNOVER(Connection,$E$10,,$D125,,$E$4,O$2,O$2)/IF($G125=0,12,$G125),2),"Manual Allocation",AA125))</f>
        <v/>
      </c>
      <c r="P125" s="30" t="str" cm="1">
        <f t="array" ref="P125">IF($D125="","",_xlfn.SWITCH($J125,"Equal allocation",ROUND(($G125+$G125*$H125)/12,2),"Weighted Allocation",ROUND(($G125+$G125*$H125)*_xll.ACCOUNTTURNOVER(Connection,$E$10,,$D125,,$E$4,P$2,P$2)/IF($G125=0,12,$G125),2),"Manual Allocation",AB125))</f>
        <v/>
      </c>
      <c r="Q125" s="30" t="str" cm="1">
        <f t="array" ref="Q125">IF($D125="","",_xlfn.SWITCH($J125,"Equal allocation",ROUND(($G125+$G125*$H125)/12,2),"Weighted Allocation",ROUND(($G125+$G125*$H125)*_xll.ACCOUNTTURNOVER(Connection,$E$10,,$D125,,$E$4,Q$2,Q$2)/IF($G125=0,12,$G125),2),"Manual Allocation",AC125))</f>
        <v/>
      </c>
      <c r="R125" s="30" t="str" cm="1">
        <f t="array" ref="R125">IF($D125="","",_xlfn.SWITCH($J125,"Equal allocation",ROUND(($G125+$G125*$H125)/12,2),"Weighted Allocation",ROUND(($G125+$G125*$H125)*_xll.ACCOUNTTURNOVER(Connection,$E$10,,$D125,,$E$4,R$2,R$2)/IF($G125=0,12,$G125),2),"Manual Allocation",AD125))</f>
        <v/>
      </c>
      <c r="S125" s="30" t="str" cm="1">
        <f t="array" ref="S125">IF($D125="","",_xlfn.SWITCH($J125,"Equal allocation",ROUND(($G125+$G125*$H125)/12,2),"Weighted Allocation",ROUND(($G125+$G125*$H125)*_xll.ACCOUNTTURNOVER(Connection,$E$10,,$D125,,$E$4,S$2,S$2)/IF($G125=0,12,$G125),2),"Manual Allocation",AE125))</f>
        <v/>
      </c>
      <c r="T125" s="30" t="str" cm="1">
        <f t="array" ref="T125">IF($D125="","",_xlfn.SWITCH($J125,"Equal allocation",ROUND(($G125+$G125*$H125)/12,2),"Weighted Allocation",ROUND(($G125+$G125*$H125)*_xll.ACCOUNTTURNOVER(Connection,$E$10,,$D125,,$E$4,T$2,T$2)/IF($G125=0,12,$G125),2),"Manual Allocation",AF125))</f>
        <v/>
      </c>
      <c r="U125" s="30" t="str" cm="1">
        <f t="array" ref="U125">IF($D125="","",_xlfn.SWITCH($J125,"Equal allocation",ROUND(($G125+$G125*$H125)/12,2),"Weighted Allocation",ROUND(($G125+$G125*$H125)*_xll.ACCOUNTTURNOVER(Connection,$E$10,,$D125,,$E$4,U$2,U$2)/IF($G125=0,12,$G125),2),"Manual Allocation",AG125))</f>
        <v/>
      </c>
      <c r="V125" s="30" t="str" cm="1">
        <f t="array" ref="V125">IF($D125="","",_xlfn.SWITCH($J125,"Equal allocation",ROUND(($G125+$G125*$H125)/12,2),"Weighted Allocation",ROUND(($G125+$G125*$H125)*_xll.ACCOUNTTURNOVER(Connection,$E$10,,$D125,,$E$4,V$2,V$2)/IF($G125=0,12,$G125),2),"Manual Allocation",AH125))</f>
        <v/>
      </c>
      <c r="W125" s="30" t="str" cm="1">
        <f t="array" ref="W125">IF($D125="","",_xlfn.SWITCH($J125,"Equal allocation",ROUND(($G125+$G125*$H125)/12,2),"Weighted Allocation",ROUND(($G125+$G125*$H125)*_xll.ACCOUNTTURNOVER(Connection,$E$10,,$D125,,$E$4,W$2,W$2)/IF($G125=0,12,$G125),2),"Manual Allocation",AI125))</f>
        <v/>
      </c>
      <c r="X125" s="30" t="str" cm="1">
        <f t="array" ref="X125">IF($D125="","",_xlfn.SWITCH($J125,"Equal allocation",ROUND(($G125+$G125*$H125)/12,2),"Weighted Allocation",ROUND(($G125+$G125*$H125)*_xll.ACCOUNTTURNOVER(Connection,$E$10,,$D125,,$E$4,X$2,X$2)/IF($G125=0,12,$G125),2),"Manual Allocation",AJ125))</f>
        <v/>
      </c>
    </row>
    <row r="126" spans="9:24" x14ac:dyDescent="0.45">
      <c r="I126" s="17"/>
      <c r="J126" s="17" t="str">
        <f t="shared" si="3"/>
        <v/>
      </c>
      <c r="K126" s="16" t="str">
        <f t="shared" si="4"/>
        <v/>
      </c>
      <c r="L126" s="16" t="str">
        <f t="shared" si="5"/>
        <v/>
      </c>
      <c r="M126" s="30" t="str" cm="1">
        <f t="array" ref="M126">IF($D126="","",_xlfn.SWITCH($J126,"Equal allocation",ROUND(($G126+$G126*$H126)/12,2),"Weighted Allocation",ROUND(($G126+$G126*$H126)*_xll.ACCOUNTTURNOVER(Connection,$E$10,,$D126,,$E$4,M$2,M$2)/IF($G126=0,12,$G126),2),"Manual Allocation",Y126))</f>
        <v/>
      </c>
      <c r="N126" s="30" t="str" cm="1">
        <f t="array" ref="N126">IF($D126="","",_xlfn.SWITCH($J126,"Equal allocation",ROUND(($G126+$G126*$H126)/12,2),"Weighted Allocation",ROUND(($G126+$G126*$H126)*_xll.ACCOUNTTURNOVER(Connection,$E$10,,$D126,,$E$4,N$2,N$2)/IF($G126=0,12,$G126),2),"Manual Allocation",Z126))</f>
        <v/>
      </c>
      <c r="O126" s="30" t="str" cm="1">
        <f t="array" ref="O126">IF($D126="","",_xlfn.SWITCH($J126,"Equal allocation",ROUND(($G126+$G126*$H126)/12,2),"Weighted Allocation",ROUND(($G126+$G126*$H126)*_xll.ACCOUNTTURNOVER(Connection,$E$10,,$D126,,$E$4,O$2,O$2)/IF($G126=0,12,$G126),2),"Manual Allocation",AA126))</f>
        <v/>
      </c>
      <c r="P126" s="30" t="str" cm="1">
        <f t="array" ref="P126">IF($D126="","",_xlfn.SWITCH($J126,"Equal allocation",ROUND(($G126+$G126*$H126)/12,2),"Weighted Allocation",ROUND(($G126+$G126*$H126)*_xll.ACCOUNTTURNOVER(Connection,$E$10,,$D126,,$E$4,P$2,P$2)/IF($G126=0,12,$G126),2),"Manual Allocation",AB126))</f>
        <v/>
      </c>
      <c r="Q126" s="30" t="str" cm="1">
        <f t="array" ref="Q126">IF($D126="","",_xlfn.SWITCH($J126,"Equal allocation",ROUND(($G126+$G126*$H126)/12,2),"Weighted Allocation",ROUND(($G126+$G126*$H126)*_xll.ACCOUNTTURNOVER(Connection,$E$10,,$D126,,$E$4,Q$2,Q$2)/IF($G126=0,12,$G126),2),"Manual Allocation",AC126))</f>
        <v/>
      </c>
      <c r="R126" s="30" t="str" cm="1">
        <f t="array" ref="R126">IF($D126="","",_xlfn.SWITCH($J126,"Equal allocation",ROUND(($G126+$G126*$H126)/12,2),"Weighted Allocation",ROUND(($G126+$G126*$H126)*_xll.ACCOUNTTURNOVER(Connection,$E$10,,$D126,,$E$4,R$2,R$2)/IF($G126=0,12,$G126),2),"Manual Allocation",AD126))</f>
        <v/>
      </c>
      <c r="S126" s="30" t="str" cm="1">
        <f t="array" ref="S126">IF($D126="","",_xlfn.SWITCH($J126,"Equal allocation",ROUND(($G126+$G126*$H126)/12,2),"Weighted Allocation",ROUND(($G126+$G126*$H126)*_xll.ACCOUNTTURNOVER(Connection,$E$10,,$D126,,$E$4,S$2,S$2)/IF($G126=0,12,$G126),2),"Manual Allocation",AE126))</f>
        <v/>
      </c>
      <c r="T126" s="30" t="str" cm="1">
        <f t="array" ref="T126">IF($D126="","",_xlfn.SWITCH($J126,"Equal allocation",ROUND(($G126+$G126*$H126)/12,2),"Weighted Allocation",ROUND(($G126+$G126*$H126)*_xll.ACCOUNTTURNOVER(Connection,$E$10,,$D126,,$E$4,T$2,T$2)/IF($G126=0,12,$G126),2),"Manual Allocation",AF126))</f>
        <v/>
      </c>
      <c r="U126" s="30" t="str" cm="1">
        <f t="array" ref="U126">IF($D126="","",_xlfn.SWITCH($J126,"Equal allocation",ROUND(($G126+$G126*$H126)/12,2),"Weighted Allocation",ROUND(($G126+$G126*$H126)*_xll.ACCOUNTTURNOVER(Connection,$E$10,,$D126,,$E$4,U$2,U$2)/IF($G126=0,12,$G126),2),"Manual Allocation",AG126))</f>
        <v/>
      </c>
      <c r="V126" s="30" t="str" cm="1">
        <f t="array" ref="V126">IF($D126="","",_xlfn.SWITCH($J126,"Equal allocation",ROUND(($G126+$G126*$H126)/12,2),"Weighted Allocation",ROUND(($G126+$G126*$H126)*_xll.ACCOUNTTURNOVER(Connection,$E$10,,$D126,,$E$4,V$2,V$2)/IF($G126=0,12,$G126),2),"Manual Allocation",AH126))</f>
        <v/>
      </c>
      <c r="W126" s="30" t="str" cm="1">
        <f t="array" ref="W126">IF($D126="","",_xlfn.SWITCH($J126,"Equal allocation",ROUND(($G126+$G126*$H126)/12,2),"Weighted Allocation",ROUND(($G126+$G126*$H126)*_xll.ACCOUNTTURNOVER(Connection,$E$10,,$D126,,$E$4,W$2,W$2)/IF($G126=0,12,$G126),2),"Manual Allocation",AI126))</f>
        <v/>
      </c>
      <c r="X126" s="30" t="str" cm="1">
        <f t="array" ref="X126">IF($D126="","",_xlfn.SWITCH($J126,"Equal allocation",ROUND(($G126+$G126*$H126)/12,2),"Weighted Allocation",ROUND(($G126+$G126*$H126)*_xll.ACCOUNTTURNOVER(Connection,$E$10,,$D126,,$E$4,X$2,X$2)/IF($G126=0,12,$G126),2),"Manual Allocation",AJ126))</f>
        <v/>
      </c>
    </row>
    <row r="127" spans="9:24" x14ac:dyDescent="0.45">
      <c r="I127" s="17"/>
      <c r="J127" s="17" t="str">
        <f t="shared" si="3"/>
        <v/>
      </c>
      <c r="K127" s="16" t="str">
        <f t="shared" si="4"/>
        <v/>
      </c>
      <c r="L127" s="16" t="str">
        <f t="shared" si="5"/>
        <v/>
      </c>
      <c r="M127" s="30" t="str" cm="1">
        <f t="array" ref="M127">IF($D127="","",_xlfn.SWITCH($J127,"Equal allocation",ROUND(($G127+$G127*$H127)/12,2),"Weighted Allocation",ROUND(($G127+$G127*$H127)*_xll.ACCOUNTTURNOVER(Connection,$E$10,,$D127,,$E$4,M$2,M$2)/IF($G127=0,12,$G127),2),"Manual Allocation",Y127))</f>
        <v/>
      </c>
      <c r="N127" s="30" t="str" cm="1">
        <f t="array" ref="N127">IF($D127="","",_xlfn.SWITCH($J127,"Equal allocation",ROUND(($G127+$G127*$H127)/12,2),"Weighted Allocation",ROUND(($G127+$G127*$H127)*_xll.ACCOUNTTURNOVER(Connection,$E$10,,$D127,,$E$4,N$2,N$2)/IF($G127=0,12,$G127),2),"Manual Allocation",Z127))</f>
        <v/>
      </c>
      <c r="O127" s="30" t="str" cm="1">
        <f t="array" ref="O127">IF($D127="","",_xlfn.SWITCH($J127,"Equal allocation",ROUND(($G127+$G127*$H127)/12,2),"Weighted Allocation",ROUND(($G127+$G127*$H127)*_xll.ACCOUNTTURNOVER(Connection,$E$10,,$D127,,$E$4,O$2,O$2)/IF($G127=0,12,$G127),2),"Manual Allocation",AA127))</f>
        <v/>
      </c>
      <c r="P127" s="30" t="str" cm="1">
        <f t="array" ref="P127">IF($D127="","",_xlfn.SWITCH($J127,"Equal allocation",ROUND(($G127+$G127*$H127)/12,2),"Weighted Allocation",ROUND(($G127+$G127*$H127)*_xll.ACCOUNTTURNOVER(Connection,$E$10,,$D127,,$E$4,P$2,P$2)/IF($G127=0,12,$G127),2),"Manual Allocation",AB127))</f>
        <v/>
      </c>
      <c r="Q127" s="30" t="str" cm="1">
        <f t="array" ref="Q127">IF($D127="","",_xlfn.SWITCH($J127,"Equal allocation",ROUND(($G127+$G127*$H127)/12,2),"Weighted Allocation",ROUND(($G127+$G127*$H127)*_xll.ACCOUNTTURNOVER(Connection,$E$10,,$D127,,$E$4,Q$2,Q$2)/IF($G127=0,12,$G127),2),"Manual Allocation",AC127))</f>
        <v/>
      </c>
      <c r="R127" s="30" t="str" cm="1">
        <f t="array" ref="R127">IF($D127="","",_xlfn.SWITCH($J127,"Equal allocation",ROUND(($G127+$G127*$H127)/12,2),"Weighted Allocation",ROUND(($G127+$G127*$H127)*_xll.ACCOUNTTURNOVER(Connection,$E$10,,$D127,,$E$4,R$2,R$2)/IF($G127=0,12,$G127),2),"Manual Allocation",AD127))</f>
        <v/>
      </c>
      <c r="S127" s="30" t="str" cm="1">
        <f t="array" ref="S127">IF($D127="","",_xlfn.SWITCH($J127,"Equal allocation",ROUND(($G127+$G127*$H127)/12,2),"Weighted Allocation",ROUND(($G127+$G127*$H127)*_xll.ACCOUNTTURNOVER(Connection,$E$10,,$D127,,$E$4,S$2,S$2)/IF($G127=0,12,$G127),2),"Manual Allocation",AE127))</f>
        <v/>
      </c>
      <c r="T127" s="30" t="str" cm="1">
        <f t="array" ref="T127">IF($D127="","",_xlfn.SWITCH($J127,"Equal allocation",ROUND(($G127+$G127*$H127)/12,2),"Weighted Allocation",ROUND(($G127+$G127*$H127)*_xll.ACCOUNTTURNOVER(Connection,$E$10,,$D127,,$E$4,T$2,T$2)/IF($G127=0,12,$G127),2),"Manual Allocation",AF127))</f>
        <v/>
      </c>
      <c r="U127" s="30" t="str" cm="1">
        <f t="array" ref="U127">IF($D127="","",_xlfn.SWITCH($J127,"Equal allocation",ROUND(($G127+$G127*$H127)/12,2),"Weighted Allocation",ROUND(($G127+$G127*$H127)*_xll.ACCOUNTTURNOVER(Connection,$E$10,,$D127,,$E$4,U$2,U$2)/IF($G127=0,12,$G127),2),"Manual Allocation",AG127))</f>
        <v/>
      </c>
      <c r="V127" s="30" t="str" cm="1">
        <f t="array" ref="V127">IF($D127="","",_xlfn.SWITCH($J127,"Equal allocation",ROUND(($G127+$G127*$H127)/12,2),"Weighted Allocation",ROUND(($G127+$G127*$H127)*_xll.ACCOUNTTURNOVER(Connection,$E$10,,$D127,,$E$4,V$2,V$2)/IF($G127=0,12,$G127),2),"Manual Allocation",AH127))</f>
        <v/>
      </c>
      <c r="W127" s="30" t="str" cm="1">
        <f t="array" ref="W127">IF($D127="","",_xlfn.SWITCH($J127,"Equal allocation",ROUND(($G127+$G127*$H127)/12,2),"Weighted Allocation",ROUND(($G127+$G127*$H127)*_xll.ACCOUNTTURNOVER(Connection,$E$10,,$D127,,$E$4,W$2,W$2)/IF($G127=0,12,$G127),2),"Manual Allocation",AI127))</f>
        <v/>
      </c>
      <c r="X127" s="30" t="str" cm="1">
        <f t="array" ref="X127">IF($D127="","",_xlfn.SWITCH($J127,"Equal allocation",ROUND(($G127+$G127*$H127)/12,2),"Weighted Allocation",ROUND(($G127+$G127*$H127)*_xll.ACCOUNTTURNOVER(Connection,$E$10,,$D127,,$E$4,X$2,X$2)/IF($G127=0,12,$G127),2),"Manual Allocation",AJ127))</f>
        <v/>
      </c>
    </row>
    <row r="128" spans="9:24" x14ac:dyDescent="0.45">
      <c r="I128" s="17"/>
      <c r="J128" s="17" t="str">
        <f t="shared" si="3"/>
        <v/>
      </c>
      <c r="K128" s="16" t="str">
        <f t="shared" si="4"/>
        <v/>
      </c>
      <c r="L128" s="16" t="str">
        <f t="shared" si="5"/>
        <v/>
      </c>
      <c r="M128" s="30" t="str" cm="1">
        <f t="array" ref="M128">IF($D128="","",_xlfn.SWITCH($J128,"Equal allocation",ROUND(($G128+$G128*$H128)/12,2),"Weighted Allocation",ROUND(($G128+$G128*$H128)*_xll.ACCOUNTTURNOVER(Connection,$E$10,,$D128,,$E$4,M$2,M$2)/IF($G128=0,12,$G128),2),"Manual Allocation",Y128))</f>
        <v/>
      </c>
      <c r="N128" s="30" t="str" cm="1">
        <f t="array" ref="N128">IF($D128="","",_xlfn.SWITCH($J128,"Equal allocation",ROUND(($G128+$G128*$H128)/12,2),"Weighted Allocation",ROUND(($G128+$G128*$H128)*_xll.ACCOUNTTURNOVER(Connection,$E$10,,$D128,,$E$4,N$2,N$2)/IF($G128=0,12,$G128),2),"Manual Allocation",Z128))</f>
        <v/>
      </c>
      <c r="O128" s="30" t="str" cm="1">
        <f t="array" ref="O128">IF($D128="","",_xlfn.SWITCH($J128,"Equal allocation",ROUND(($G128+$G128*$H128)/12,2),"Weighted Allocation",ROUND(($G128+$G128*$H128)*_xll.ACCOUNTTURNOVER(Connection,$E$10,,$D128,,$E$4,O$2,O$2)/IF($G128=0,12,$G128),2),"Manual Allocation",AA128))</f>
        <v/>
      </c>
      <c r="P128" s="30" t="str" cm="1">
        <f t="array" ref="P128">IF($D128="","",_xlfn.SWITCH($J128,"Equal allocation",ROUND(($G128+$G128*$H128)/12,2),"Weighted Allocation",ROUND(($G128+$G128*$H128)*_xll.ACCOUNTTURNOVER(Connection,$E$10,,$D128,,$E$4,P$2,P$2)/IF($G128=0,12,$G128),2),"Manual Allocation",AB128))</f>
        <v/>
      </c>
      <c r="Q128" s="30" t="str" cm="1">
        <f t="array" ref="Q128">IF($D128="","",_xlfn.SWITCH($J128,"Equal allocation",ROUND(($G128+$G128*$H128)/12,2),"Weighted Allocation",ROUND(($G128+$G128*$H128)*_xll.ACCOUNTTURNOVER(Connection,$E$10,,$D128,,$E$4,Q$2,Q$2)/IF($G128=0,12,$G128),2),"Manual Allocation",AC128))</f>
        <v/>
      </c>
      <c r="R128" s="30" t="str" cm="1">
        <f t="array" ref="R128">IF($D128="","",_xlfn.SWITCH($J128,"Equal allocation",ROUND(($G128+$G128*$H128)/12,2),"Weighted Allocation",ROUND(($G128+$G128*$H128)*_xll.ACCOUNTTURNOVER(Connection,$E$10,,$D128,,$E$4,R$2,R$2)/IF($G128=0,12,$G128),2),"Manual Allocation",AD128))</f>
        <v/>
      </c>
      <c r="S128" s="30" t="str" cm="1">
        <f t="array" ref="S128">IF($D128="","",_xlfn.SWITCH($J128,"Equal allocation",ROUND(($G128+$G128*$H128)/12,2),"Weighted Allocation",ROUND(($G128+$G128*$H128)*_xll.ACCOUNTTURNOVER(Connection,$E$10,,$D128,,$E$4,S$2,S$2)/IF($G128=0,12,$G128),2),"Manual Allocation",AE128))</f>
        <v/>
      </c>
      <c r="T128" s="30" t="str" cm="1">
        <f t="array" ref="T128">IF($D128="","",_xlfn.SWITCH($J128,"Equal allocation",ROUND(($G128+$G128*$H128)/12,2),"Weighted Allocation",ROUND(($G128+$G128*$H128)*_xll.ACCOUNTTURNOVER(Connection,$E$10,,$D128,,$E$4,T$2,T$2)/IF($G128=0,12,$G128),2),"Manual Allocation",AF128))</f>
        <v/>
      </c>
      <c r="U128" s="30" t="str" cm="1">
        <f t="array" ref="U128">IF($D128="","",_xlfn.SWITCH($J128,"Equal allocation",ROUND(($G128+$G128*$H128)/12,2),"Weighted Allocation",ROUND(($G128+$G128*$H128)*_xll.ACCOUNTTURNOVER(Connection,$E$10,,$D128,,$E$4,U$2,U$2)/IF($G128=0,12,$G128),2),"Manual Allocation",AG128))</f>
        <v/>
      </c>
      <c r="V128" s="30" t="str" cm="1">
        <f t="array" ref="V128">IF($D128="","",_xlfn.SWITCH($J128,"Equal allocation",ROUND(($G128+$G128*$H128)/12,2),"Weighted Allocation",ROUND(($G128+$G128*$H128)*_xll.ACCOUNTTURNOVER(Connection,$E$10,,$D128,,$E$4,V$2,V$2)/IF($G128=0,12,$G128),2),"Manual Allocation",AH128))</f>
        <v/>
      </c>
      <c r="W128" s="30" t="str" cm="1">
        <f t="array" ref="W128">IF($D128="","",_xlfn.SWITCH($J128,"Equal allocation",ROUND(($G128+$G128*$H128)/12,2),"Weighted Allocation",ROUND(($G128+$G128*$H128)*_xll.ACCOUNTTURNOVER(Connection,$E$10,,$D128,,$E$4,W$2,W$2)/IF($G128=0,12,$G128),2),"Manual Allocation",AI128))</f>
        <v/>
      </c>
      <c r="X128" s="30" t="str" cm="1">
        <f t="array" ref="X128">IF($D128="","",_xlfn.SWITCH($J128,"Equal allocation",ROUND(($G128+$G128*$H128)/12,2),"Weighted Allocation",ROUND(($G128+$G128*$H128)*_xll.ACCOUNTTURNOVER(Connection,$E$10,,$D128,,$E$4,X$2,X$2)/IF($G128=0,12,$G128),2),"Manual Allocation",AJ128))</f>
        <v/>
      </c>
    </row>
    <row r="129" spans="9:24" x14ac:dyDescent="0.45">
      <c r="I129" s="17"/>
      <c r="J129" s="17" t="str">
        <f t="shared" si="3"/>
        <v/>
      </c>
      <c r="K129" s="16" t="str">
        <f t="shared" si="4"/>
        <v/>
      </c>
      <c r="L129" s="16" t="str">
        <f t="shared" si="5"/>
        <v/>
      </c>
      <c r="M129" s="30" t="str" cm="1">
        <f t="array" ref="M129">IF($D129="","",_xlfn.SWITCH($J129,"Equal allocation",ROUND(($G129+$G129*$H129)/12,2),"Weighted Allocation",ROUND(($G129+$G129*$H129)*_xll.ACCOUNTTURNOVER(Connection,$E$10,,$D129,,$E$4,M$2,M$2)/IF($G129=0,12,$G129),2),"Manual Allocation",Y129))</f>
        <v/>
      </c>
      <c r="N129" s="30" t="str" cm="1">
        <f t="array" ref="N129">IF($D129="","",_xlfn.SWITCH($J129,"Equal allocation",ROUND(($G129+$G129*$H129)/12,2),"Weighted Allocation",ROUND(($G129+$G129*$H129)*_xll.ACCOUNTTURNOVER(Connection,$E$10,,$D129,,$E$4,N$2,N$2)/IF($G129=0,12,$G129),2),"Manual Allocation",Z129))</f>
        <v/>
      </c>
      <c r="O129" s="30" t="str" cm="1">
        <f t="array" ref="O129">IF($D129="","",_xlfn.SWITCH($J129,"Equal allocation",ROUND(($G129+$G129*$H129)/12,2),"Weighted Allocation",ROUND(($G129+$G129*$H129)*_xll.ACCOUNTTURNOVER(Connection,$E$10,,$D129,,$E$4,O$2,O$2)/IF($G129=0,12,$G129),2),"Manual Allocation",AA129))</f>
        <v/>
      </c>
      <c r="P129" s="30" t="str" cm="1">
        <f t="array" ref="P129">IF($D129="","",_xlfn.SWITCH($J129,"Equal allocation",ROUND(($G129+$G129*$H129)/12,2),"Weighted Allocation",ROUND(($G129+$G129*$H129)*_xll.ACCOUNTTURNOVER(Connection,$E$10,,$D129,,$E$4,P$2,P$2)/IF($G129=0,12,$G129),2),"Manual Allocation",AB129))</f>
        <v/>
      </c>
      <c r="Q129" s="30" t="str" cm="1">
        <f t="array" ref="Q129">IF($D129="","",_xlfn.SWITCH($J129,"Equal allocation",ROUND(($G129+$G129*$H129)/12,2),"Weighted Allocation",ROUND(($G129+$G129*$H129)*_xll.ACCOUNTTURNOVER(Connection,$E$10,,$D129,,$E$4,Q$2,Q$2)/IF($G129=0,12,$G129),2),"Manual Allocation",AC129))</f>
        <v/>
      </c>
      <c r="R129" s="30" t="str" cm="1">
        <f t="array" ref="R129">IF($D129="","",_xlfn.SWITCH($J129,"Equal allocation",ROUND(($G129+$G129*$H129)/12,2),"Weighted Allocation",ROUND(($G129+$G129*$H129)*_xll.ACCOUNTTURNOVER(Connection,$E$10,,$D129,,$E$4,R$2,R$2)/IF($G129=0,12,$G129),2),"Manual Allocation",AD129))</f>
        <v/>
      </c>
      <c r="S129" s="30" t="str" cm="1">
        <f t="array" ref="S129">IF($D129="","",_xlfn.SWITCH($J129,"Equal allocation",ROUND(($G129+$G129*$H129)/12,2),"Weighted Allocation",ROUND(($G129+$G129*$H129)*_xll.ACCOUNTTURNOVER(Connection,$E$10,,$D129,,$E$4,S$2,S$2)/IF($G129=0,12,$G129),2),"Manual Allocation",AE129))</f>
        <v/>
      </c>
      <c r="T129" s="30" t="str" cm="1">
        <f t="array" ref="T129">IF($D129="","",_xlfn.SWITCH($J129,"Equal allocation",ROUND(($G129+$G129*$H129)/12,2),"Weighted Allocation",ROUND(($G129+$G129*$H129)*_xll.ACCOUNTTURNOVER(Connection,$E$10,,$D129,,$E$4,T$2,T$2)/IF($G129=0,12,$G129),2),"Manual Allocation",AF129))</f>
        <v/>
      </c>
      <c r="U129" s="30" t="str" cm="1">
        <f t="array" ref="U129">IF($D129="","",_xlfn.SWITCH($J129,"Equal allocation",ROUND(($G129+$G129*$H129)/12,2),"Weighted Allocation",ROUND(($G129+$G129*$H129)*_xll.ACCOUNTTURNOVER(Connection,$E$10,,$D129,,$E$4,U$2,U$2)/IF($G129=0,12,$G129),2),"Manual Allocation",AG129))</f>
        <v/>
      </c>
      <c r="V129" s="30" t="str" cm="1">
        <f t="array" ref="V129">IF($D129="","",_xlfn.SWITCH($J129,"Equal allocation",ROUND(($G129+$G129*$H129)/12,2),"Weighted Allocation",ROUND(($G129+$G129*$H129)*_xll.ACCOUNTTURNOVER(Connection,$E$10,,$D129,,$E$4,V$2,V$2)/IF($G129=0,12,$G129),2),"Manual Allocation",AH129))</f>
        <v/>
      </c>
      <c r="W129" s="30" t="str" cm="1">
        <f t="array" ref="W129">IF($D129="","",_xlfn.SWITCH($J129,"Equal allocation",ROUND(($G129+$G129*$H129)/12,2),"Weighted Allocation",ROUND(($G129+$G129*$H129)*_xll.ACCOUNTTURNOVER(Connection,$E$10,,$D129,,$E$4,W$2,W$2)/IF($G129=0,12,$G129),2),"Manual Allocation",AI129))</f>
        <v/>
      </c>
      <c r="X129" s="30" t="str" cm="1">
        <f t="array" ref="X129">IF($D129="","",_xlfn.SWITCH($J129,"Equal allocation",ROUND(($G129+$G129*$H129)/12,2),"Weighted Allocation",ROUND(($G129+$G129*$H129)*_xll.ACCOUNTTURNOVER(Connection,$E$10,,$D129,,$E$4,X$2,X$2)/IF($G129=0,12,$G129),2),"Manual Allocation",AJ129))</f>
        <v/>
      </c>
    </row>
    <row r="130" spans="9:24" x14ac:dyDescent="0.45">
      <c r="I130" s="17"/>
      <c r="J130" s="17" t="str">
        <f t="shared" si="3"/>
        <v/>
      </c>
      <c r="K130" s="16" t="str">
        <f t="shared" si="4"/>
        <v/>
      </c>
      <c r="L130" s="16" t="str">
        <f t="shared" si="5"/>
        <v/>
      </c>
      <c r="M130" s="30" t="str" cm="1">
        <f t="array" ref="M130">IF($D130="","",_xlfn.SWITCH($J130,"Equal allocation",ROUND(($G130+$G130*$H130)/12,2),"Weighted Allocation",ROUND(($G130+$G130*$H130)*_xll.ACCOUNTTURNOVER(Connection,$E$10,,$D130,,$E$4,M$2,M$2)/IF($G130=0,12,$G130),2),"Manual Allocation",Y130))</f>
        <v/>
      </c>
      <c r="N130" s="30" t="str" cm="1">
        <f t="array" ref="N130">IF($D130="","",_xlfn.SWITCH($J130,"Equal allocation",ROUND(($G130+$G130*$H130)/12,2),"Weighted Allocation",ROUND(($G130+$G130*$H130)*_xll.ACCOUNTTURNOVER(Connection,$E$10,,$D130,,$E$4,N$2,N$2)/IF($G130=0,12,$G130),2),"Manual Allocation",Z130))</f>
        <v/>
      </c>
      <c r="O130" s="30" t="str" cm="1">
        <f t="array" ref="O130">IF($D130="","",_xlfn.SWITCH($J130,"Equal allocation",ROUND(($G130+$G130*$H130)/12,2),"Weighted Allocation",ROUND(($G130+$G130*$H130)*_xll.ACCOUNTTURNOVER(Connection,$E$10,,$D130,,$E$4,O$2,O$2)/IF($G130=0,12,$G130),2),"Manual Allocation",AA130))</f>
        <v/>
      </c>
      <c r="P130" s="30" t="str" cm="1">
        <f t="array" ref="P130">IF($D130="","",_xlfn.SWITCH($J130,"Equal allocation",ROUND(($G130+$G130*$H130)/12,2),"Weighted Allocation",ROUND(($G130+$G130*$H130)*_xll.ACCOUNTTURNOVER(Connection,$E$10,,$D130,,$E$4,P$2,P$2)/IF($G130=0,12,$G130),2),"Manual Allocation",AB130))</f>
        <v/>
      </c>
      <c r="Q130" s="30" t="str" cm="1">
        <f t="array" ref="Q130">IF($D130="","",_xlfn.SWITCH($J130,"Equal allocation",ROUND(($G130+$G130*$H130)/12,2),"Weighted Allocation",ROUND(($G130+$G130*$H130)*_xll.ACCOUNTTURNOVER(Connection,$E$10,,$D130,,$E$4,Q$2,Q$2)/IF($G130=0,12,$G130),2),"Manual Allocation",AC130))</f>
        <v/>
      </c>
      <c r="R130" s="30" t="str" cm="1">
        <f t="array" ref="R130">IF($D130="","",_xlfn.SWITCH($J130,"Equal allocation",ROUND(($G130+$G130*$H130)/12,2),"Weighted Allocation",ROUND(($G130+$G130*$H130)*_xll.ACCOUNTTURNOVER(Connection,$E$10,,$D130,,$E$4,R$2,R$2)/IF($G130=0,12,$G130),2),"Manual Allocation",AD130))</f>
        <v/>
      </c>
      <c r="S130" s="30" t="str" cm="1">
        <f t="array" ref="S130">IF($D130="","",_xlfn.SWITCH($J130,"Equal allocation",ROUND(($G130+$G130*$H130)/12,2),"Weighted Allocation",ROUND(($G130+$G130*$H130)*_xll.ACCOUNTTURNOVER(Connection,$E$10,,$D130,,$E$4,S$2,S$2)/IF($G130=0,12,$G130),2),"Manual Allocation",AE130))</f>
        <v/>
      </c>
      <c r="T130" s="30" t="str" cm="1">
        <f t="array" ref="T130">IF($D130="","",_xlfn.SWITCH($J130,"Equal allocation",ROUND(($G130+$G130*$H130)/12,2),"Weighted Allocation",ROUND(($G130+$G130*$H130)*_xll.ACCOUNTTURNOVER(Connection,$E$10,,$D130,,$E$4,T$2,T$2)/IF($G130=0,12,$G130),2),"Manual Allocation",AF130))</f>
        <v/>
      </c>
      <c r="U130" s="30" t="str" cm="1">
        <f t="array" ref="U130">IF($D130="","",_xlfn.SWITCH($J130,"Equal allocation",ROUND(($G130+$G130*$H130)/12,2),"Weighted Allocation",ROUND(($G130+$G130*$H130)*_xll.ACCOUNTTURNOVER(Connection,$E$10,,$D130,,$E$4,U$2,U$2)/IF($G130=0,12,$G130),2),"Manual Allocation",AG130))</f>
        <v/>
      </c>
      <c r="V130" s="30" t="str" cm="1">
        <f t="array" ref="V130">IF($D130="","",_xlfn.SWITCH($J130,"Equal allocation",ROUND(($G130+$G130*$H130)/12,2),"Weighted Allocation",ROUND(($G130+$G130*$H130)*_xll.ACCOUNTTURNOVER(Connection,$E$10,,$D130,,$E$4,V$2,V$2)/IF($G130=0,12,$G130),2),"Manual Allocation",AH130))</f>
        <v/>
      </c>
      <c r="W130" s="30" t="str" cm="1">
        <f t="array" ref="W130">IF($D130="","",_xlfn.SWITCH($J130,"Equal allocation",ROUND(($G130+$G130*$H130)/12,2),"Weighted Allocation",ROUND(($G130+$G130*$H130)*_xll.ACCOUNTTURNOVER(Connection,$E$10,,$D130,,$E$4,W$2,W$2)/IF($G130=0,12,$G130),2),"Manual Allocation",AI130))</f>
        <v/>
      </c>
      <c r="X130" s="30" t="str" cm="1">
        <f t="array" ref="X130">IF($D130="","",_xlfn.SWITCH($J130,"Equal allocation",ROUND(($G130+$G130*$H130)/12,2),"Weighted Allocation",ROUND(($G130+$G130*$H130)*_xll.ACCOUNTTURNOVER(Connection,$E$10,,$D130,,$E$4,X$2,X$2)/IF($G130=0,12,$G130),2),"Manual Allocation",AJ130))</f>
        <v/>
      </c>
    </row>
    <row r="131" spans="9:24" x14ac:dyDescent="0.45">
      <c r="I131" s="17"/>
      <c r="J131" s="17" t="str">
        <f t="shared" si="3"/>
        <v/>
      </c>
      <c r="K131" s="16" t="str">
        <f t="shared" si="4"/>
        <v/>
      </c>
      <c r="L131" s="16" t="str">
        <f t="shared" si="5"/>
        <v/>
      </c>
      <c r="M131" s="30" t="str" cm="1">
        <f t="array" ref="M131">IF($D131="","",_xlfn.SWITCH($J131,"Equal allocation",ROUND(($G131+$G131*$H131)/12,2),"Weighted Allocation",ROUND(($G131+$G131*$H131)*_xll.ACCOUNTTURNOVER(Connection,$E$10,,$D131,,$E$4,M$2,M$2)/IF($G131=0,12,$G131),2),"Manual Allocation",Y131))</f>
        <v/>
      </c>
      <c r="N131" s="30" t="str" cm="1">
        <f t="array" ref="N131">IF($D131="","",_xlfn.SWITCH($J131,"Equal allocation",ROUND(($G131+$G131*$H131)/12,2),"Weighted Allocation",ROUND(($G131+$G131*$H131)*_xll.ACCOUNTTURNOVER(Connection,$E$10,,$D131,,$E$4,N$2,N$2)/IF($G131=0,12,$G131),2),"Manual Allocation",Z131))</f>
        <v/>
      </c>
      <c r="O131" s="30" t="str" cm="1">
        <f t="array" ref="O131">IF($D131="","",_xlfn.SWITCH($J131,"Equal allocation",ROUND(($G131+$G131*$H131)/12,2),"Weighted Allocation",ROUND(($G131+$G131*$H131)*_xll.ACCOUNTTURNOVER(Connection,$E$10,,$D131,,$E$4,O$2,O$2)/IF($G131=0,12,$G131),2),"Manual Allocation",AA131))</f>
        <v/>
      </c>
      <c r="P131" s="30" t="str" cm="1">
        <f t="array" ref="P131">IF($D131="","",_xlfn.SWITCH($J131,"Equal allocation",ROUND(($G131+$G131*$H131)/12,2),"Weighted Allocation",ROUND(($G131+$G131*$H131)*_xll.ACCOUNTTURNOVER(Connection,$E$10,,$D131,,$E$4,P$2,P$2)/IF($G131=0,12,$G131),2),"Manual Allocation",AB131))</f>
        <v/>
      </c>
      <c r="Q131" s="30" t="str" cm="1">
        <f t="array" ref="Q131">IF($D131="","",_xlfn.SWITCH($J131,"Equal allocation",ROUND(($G131+$G131*$H131)/12,2),"Weighted Allocation",ROUND(($G131+$G131*$H131)*_xll.ACCOUNTTURNOVER(Connection,$E$10,,$D131,,$E$4,Q$2,Q$2)/IF($G131=0,12,$G131),2),"Manual Allocation",AC131))</f>
        <v/>
      </c>
      <c r="R131" s="30" t="str" cm="1">
        <f t="array" ref="R131">IF($D131="","",_xlfn.SWITCH($J131,"Equal allocation",ROUND(($G131+$G131*$H131)/12,2),"Weighted Allocation",ROUND(($G131+$G131*$H131)*_xll.ACCOUNTTURNOVER(Connection,$E$10,,$D131,,$E$4,R$2,R$2)/IF($G131=0,12,$G131),2),"Manual Allocation",AD131))</f>
        <v/>
      </c>
      <c r="S131" s="30" t="str" cm="1">
        <f t="array" ref="S131">IF($D131="","",_xlfn.SWITCH($J131,"Equal allocation",ROUND(($G131+$G131*$H131)/12,2),"Weighted Allocation",ROUND(($G131+$G131*$H131)*_xll.ACCOUNTTURNOVER(Connection,$E$10,,$D131,,$E$4,S$2,S$2)/IF($G131=0,12,$G131),2),"Manual Allocation",AE131))</f>
        <v/>
      </c>
      <c r="T131" s="30" t="str" cm="1">
        <f t="array" ref="T131">IF($D131="","",_xlfn.SWITCH($J131,"Equal allocation",ROUND(($G131+$G131*$H131)/12,2),"Weighted Allocation",ROUND(($G131+$G131*$H131)*_xll.ACCOUNTTURNOVER(Connection,$E$10,,$D131,,$E$4,T$2,T$2)/IF($G131=0,12,$G131),2),"Manual Allocation",AF131))</f>
        <v/>
      </c>
      <c r="U131" s="30" t="str" cm="1">
        <f t="array" ref="U131">IF($D131="","",_xlfn.SWITCH($J131,"Equal allocation",ROUND(($G131+$G131*$H131)/12,2),"Weighted Allocation",ROUND(($G131+$G131*$H131)*_xll.ACCOUNTTURNOVER(Connection,$E$10,,$D131,,$E$4,U$2,U$2)/IF($G131=0,12,$G131),2),"Manual Allocation",AG131))</f>
        <v/>
      </c>
      <c r="V131" s="30" t="str" cm="1">
        <f t="array" ref="V131">IF($D131="","",_xlfn.SWITCH($J131,"Equal allocation",ROUND(($G131+$G131*$H131)/12,2),"Weighted Allocation",ROUND(($G131+$G131*$H131)*_xll.ACCOUNTTURNOVER(Connection,$E$10,,$D131,,$E$4,V$2,V$2)/IF($G131=0,12,$G131),2),"Manual Allocation",AH131))</f>
        <v/>
      </c>
      <c r="W131" s="30" t="str" cm="1">
        <f t="array" ref="W131">IF($D131="","",_xlfn.SWITCH($J131,"Equal allocation",ROUND(($G131+$G131*$H131)/12,2),"Weighted Allocation",ROUND(($G131+$G131*$H131)*_xll.ACCOUNTTURNOVER(Connection,$E$10,,$D131,,$E$4,W$2,W$2)/IF($G131=0,12,$G131),2),"Manual Allocation",AI131))</f>
        <v/>
      </c>
      <c r="X131" s="30" t="str" cm="1">
        <f t="array" ref="X131">IF($D131="","",_xlfn.SWITCH($J131,"Equal allocation",ROUND(($G131+$G131*$H131)/12,2),"Weighted Allocation",ROUND(($G131+$G131*$H131)*_xll.ACCOUNTTURNOVER(Connection,$E$10,,$D131,,$E$4,X$2,X$2)/IF($G131=0,12,$G131),2),"Manual Allocation",AJ131))</f>
        <v/>
      </c>
    </row>
    <row r="132" spans="9:24" x14ac:dyDescent="0.45">
      <c r="I132" s="17"/>
      <c r="J132" s="17" t="str">
        <f t="shared" si="3"/>
        <v/>
      </c>
      <c r="K132" s="16" t="str">
        <f t="shared" si="4"/>
        <v/>
      </c>
      <c r="L132" s="16" t="str">
        <f t="shared" si="5"/>
        <v/>
      </c>
      <c r="M132" s="30" t="str" cm="1">
        <f t="array" ref="M132">IF($D132="","",_xlfn.SWITCH($J132,"Equal allocation",ROUND(($G132+$G132*$H132)/12,2),"Weighted Allocation",ROUND(($G132+$G132*$H132)*_xll.ACCOUNTTURNOVER(Connection,$E$10,,$D132,,$E$4,M$2,M$2)/IF($G132=0,12,$G132),2),"Manual Allocation",Y132))</f>
        <v/>
      </c>
      <c r="N132" s="30" t="str" cm="1">
        <f t="array" ref="N132">IF($D132="","",_xlfn.SWITCH($J132,"Equal allocation",ROUND(($G132+$G132*$H132)/12,2),"Weighted Allocation",ROUND(($G132+$G132*$H132)*_xll.ACCOUNTTURNOVER(Connection,$E$10,,$D132,,$E$4,N$2,N$2)/IF($G132=0,12,$G132),2),"Manual Allocation",Z132))</f>
        <v/>
      </c>
      <c r="O132" s="30" t="str" cm="1">
        <f t="array" ref="O132">IF($D132="","",_xlfn.SWITCH($J132,"Equal allocation",ROUND(($G132+$G132*$H132)/12,2),"Weighted Allocation",ROUND(($G132+$G132*$H132)*_xll.ACCOUNTTURNOVER(Connection,$E$10,,$D132,,$E$4,O$2,O$2)/IF($G132=0,12,$G132),2),"Manual Allocation",AA132))</f>
        <v/>
      </c>
      <c r="P132" s="30" t="str" cm="1">
        <f t="array" ref="P132">IF($D132="","",_xlfn.SWITCH($J132,"Equal allocation",ROUND(($G132+$G132*$H132)/12,2),"Weighted Allocation",ROUND(($G132+$G132*$H132)*_xll.ACCOUNTTURNOVER(Connection,$E$10,,$D132,,$E$4,P$2,P$2)/IF($G132=0,12,$G132),2),"Manual Allocation",AB132))</f>
        <v/>
      </c>
      <c r="Q132" s="30" t="str" cm="1">
        <f t="array" ref="Q132">IF($D132="","",_xlfn.SWITCH($J132,"Equal allocation",ROUND(($G132+$G132*$H132)/12,2),"Weighted Allocation",ROUND(($G132+$G132*$H132)*_xll.ACCOUNTTURNOVER(Connection,$E$10,,$D132,,$E$4,Q$2,Q$2)/IF($G132=0,12,$G132),2),"Manual Allocation",AC132))</f>
        <v/>
      </c>
      <c r="R132" s="30" t="str" cm="1">
        <f t="array" ref="R132">IF($D132="","",_xlfn.SWITCH($J132,"Equal allocation",ROUND(($G132+$G132*$H132)/12,2),"Weighted Allocation",ROUND(($G132+$G132*$H132)*_xll.ACCOUNTTURNOVER(Connection,$E$10,,$D132,,$E$4,R$2,R$2)/IF($G132=0,12,$G132),2),"Manual Allocation",AD132))</f>
        <v/>
      </c>
      <c r="S132" s="30" t="str" cm="1">
        <f t="array" ref="S132">IF($D132="","",_xlfn.SWITCH($J132,"Equal allocation",ROUND(($G132+$G132*$H132)/12,2),"Weighted Allocation",ROUND(($G132+$G132*$H132)*_xll.ACCOUNTTURNOVER(Connection,$E$10,,$D132,,$E$4,S$2,S$2)/IF($G132=0,12,$G132),2),"Manual Allocation",AE132))</f>
        <v/>
      </c>
      <c r="T132" s="30" t="str" cm="1">
        <f t="array" ref="T132">IF($D132="","",_xlfn.SWITCH($J132,"Equal allocation",ROUND(($G132+$G132*$H132)/12,2),"Weighted Allocation",ROUND(($G132+$G132*$H132)*_xll.ACCOUNTTURNOVER(Connection,$E$10,,$D132,,$E$4,T$2,T$2)/IF($G132=0,12,$G132),2),"Manual Allocation",AF132))</f>
        <v/>
      </c>
      <c r="U132" s="30" t="str" cm="1">
        <f t="array" ref="U132">IF($D132="","",_xlfn.SWITCH($J132,"Equal allocation",ROUND(($G132+$G132*$H132)/12,2),"Weighted Allocation",ROUND(($G132+$G132*$H132)*_xll.ACCOUNTTURNOVER(Connection,$E$10,,$D132,,$E$4,U$2,U$2)/IF($G132=0,12,$G132),2),"Manual Allocation",AG132))</f>
        <v/>
      </c>
      <c r="V132" s="30" t="str" cm="1">
        <f t="array" ref="V132">IF($D132="","",_xlfn.SWITCH($J132,"Equal allocation",ROUND(($G132+$G132*$H132)/12,2),"Weighted Allocation",ROUND(($G132+$G132*$H132)*_xll.ACCOUNTTURNOVER(Connection,$E$10,,$D132,,$E$4,V$2,V$2)/IF($G132=0,12,$G132),2),"Manual Allocation",AH132))</f>
        <v/>
      </c>
      <c r="W132" s="30" t="str" cm="1">
        <f t="array" ref="W132">IF($D132="","",_xlfn.SWITCH($J132,"Equal allocation",ROUND(($G132+$G132*$H132)/12,2),"Weighted Allocation",ROUND(($G132+$G132*$H132)*_xll.ACCOUNTTURNOVER(Connection,$E$10,,$D132,,$E$4,W$2,W$2)/IF($G132=0,12,$G132),2),"Manual Allocation",AI132))</f>
        <v/>
      </c>
      <c r="X132" s="30" t="str" cm="1">
        <f t="array" ref="X132">IF($D132="","",_xlfn.SWITCH($J132,"Equal allocation",ROUND(($G132+$G132*$H132)/12,2),"Weighted Allocation",ROUND(($G132+$G132*$H132)*_xll.ACCOUNTTURNOVER(Connection,$E$10,,$D132,,$E$4,X$2,X$2)/IF($G132=0,12,$G132),2),"Manual Allocation",AJ132))</f>
        <v/>
      </c>
    </row>
    <row r="133" spans="9:24" x14ac:dyDescent="0.45">
      <c r="I133" s="17"/>
      <c r="J133" s="17" t="str">
        <f t="shared" si="3"/>
        <v/>
      </c>
      <c r="K133" s="16" t="str">
        <f t="shared" si="4"/>
        <v/>
      </c>
      <c r="L133" s="16" t="str">
        <f t="shared" si="5"/>
        <v/>
      </c>
      <c r="M133" s="30" t="str" cm="1">
        <f t="array" ref="M133">IF($D133="","",_xlfn.SWITCH($J133,"Equal allocation",ROUND(($G133+$G133*$H133)/12,2),"Weighted Allocation",ROUND(($G133+$G133*$H133)*_xll.ACCOUNTTURNOVER(Connection,$E$10,,$D133,,$E$4,M$2,M$2)/IF($G133=0,12,$G133),2),"Manual Allocation",Y133))</f>
        <v/>
      </c>
      <c r="N133" s="30" t="str" cm="1">
        <f t="array" ref="N133">IF($D133="","",_xlfn.SWITCH($J133,"Equal allocation",ROUND(($G133+$G133*$H133)/12,2),"Weighted Allocation",ROUND(($G133+$G133*$H133)*_xll.ACCOUNTTURNOVER(Connection,$E$10,,$D133,,$E$4,N$2,N$2)/IF($G133=0,12,$G133),2),"Manual Allocation",Z133))</f>
        <v/>
      </c>
      <c r="O133" s="30" t="str" cm="1">
        <f t="array" ref="O133">IF($D133="","",_xlfn.SWITCH($J133,"Equal allocation",ROUND(($G133+$G133*$H133)/12,2),"Weighted Allocation",ROUND(($G133+$G133*$H133)*_xll.ACCOUNTTURNOVER(Connection,$E$10,,$D133,,$E$4,O$2,O$2)/IF($G133=0,12,$G133),2),"Manual Allocation",AA133))</f>
        <v/>
      </c>
      <c r="P133" s="30" t="str" cm="1">
        <f t="array" ref="P133">IF($D133="","",_xlfn.SWITCH($J133,"Equal allocation",ROUND(($G133+$G133*$H133)/12,2),"Weighted Allocation",ROUND(($G133+$G133*$H133)*_xll.ACCOUNTTURNOVER(Connection,$E$10,,$D133,,$E$4,P$2,P$2)/IF($G133=0,12,$G133),2),"Manual Allocation",AB133))</f>
        <v/>
      </c>
      <c r="Q133" s="30" t="str" cm="1">
        <f t="array" ref="Q133">IF($D133="","",_xlfn.SWITCH($J133,"Equal allocation",ROUND(($G133+$G133*$H133)/12,2),"Weighted Allocation",ROUND(($G133+$G133*$H133)*_xll.ACCOUNTTURNOVER(Connection,$E$10,,$D133,,$E$4,Q$2,Q$2)/IF($G133=0,12,$G133),2),"Manual Allocation",AC133))</f>
        <v/>
      </c>
      <c r="R133" s="30" t="str" cm="1">
        <f t="array" ref="R133">IF($D133="","",_xlfn.SWITCH($J133,"Equal allocation",ROUND(($G133+$G133*$H133)/12,2),"Weighted Allocation",ROUND(($G133+$G133*$H133)*_xll.ACCOUNTTURNOVER(Connection,$E$10,,$D133,,$E$4,R$2,R$2)/IF($G133=0,12,$G133),2),"Manual Allocation",AD133))</f>
        <v/>
      </c>
      <c r="S133" s="30" t="str" cm="1">
        <f t="array" ref="S133">IF($D133="","",_xlfn.SWITCH($J133,"Equal allocation",ROUND(($G133+$G133*$H133)/12,2),"Weighted Allocation",ROUND(($G133+$G133*$H133)*_xll.ACCOUNTTURNOVER(Connection,$E$10,,$D133,,$E$4,S$2,S$2)/IF($G133=0,12,$G133),2),"Manual Allocation",AE133))</f>
        <v/>
      </c>
      <c r="T133" s="30" t="str" cm="1">
        <f t="array" ref="T133">IF($D133="","",_xlfn.SWITCH($J133,"Equal allocation",ROUND(($G133+$G133*$H133)/12,2),"Weighted Allocation",ROUND(($G133+$G133*$H133)*_xll.ACCOUNTTURNOVER(Connection,$E$10,,$D133,,$E$4,T$2,T$2)/IF($G133=0,12,$G133),2),"Manual Allocation",AF133))</f>
        <v/>
      </c>
      <c r="U133" s="30" t="str" cm="1">
        <f t="array" ref="U133">IF($D133="","",_xlfn.SWITCH($J133,"Equal allocation",ROUND(($G133+$G133*$H133)/12,2),"Weighted Allocation",ROUND(($G133+$G133*$H133)*_xll.ACCOUNTTURNOVER(Connection,$E$10,,$D133,,$E$4,U$2,U$2)/IF($G133=0,12,$G133),2),"Manual Allocation",AG133))</f>
        <v/>
      </c>
      <c r="V133" s="30" t="str" cm="1">
        <f t="array" ref="V133">IF($D133="","",_xlfn.SWITCH($J133,"Equal allocation",ROUND(($G133+$G133*$H133)/12,2),"Weighted Allocation",ROUND(($G133+$G133*$H133)*_xll.ACCOUNTTURNOVER(Connection,$E$10,,$D133,,$E$4,V$2,V$2)/IF($G133=0,12,$G133),2),"Manual Allocation",AH133))</f>
        <v/>
      </c>
      <c r="W133" s="30" t="str" cm="1">
        <f t="array" ref="W133">IF($D133="","",_xlfn.SWITCH($J133,"Equal allocation",ROUND(($G133+$G133*$H133)/12,2),"Weighted Allocation",ROUND(($G133+$G133*$H133)*_xll.ACCOUNTTURNOVER(Connection,$E$10,,$D133,,$E$4,W$2,W$2)/IF($G133=0,12,$G133),2),"Manual Allocation",AI133))</f>
        <v/>
      </c>
      <c r="X133" s="30" t="str" cm="1">
        <f t="array" ref="X133">IF($D133="","",_xlfn.SWITCH($J133,"Equal allocation",ROUND(($G133+$G133*$H133)/12,2),"Weighted Allocation",ROUND(($G133+$G133*$H133)*_xll.ACCOUNTTURNOVER(Connection,$E$10,,$D133,,$E$4,X$2,X$2)/IF($G133=0,12,$G133),2),"Manual Allocation",AJ133))</f>
        <v/>
      </c>
    </row>
    <row r="134" spans="9:24" x14ac:dyDescent="0.45">
      <c r="I134" s="17"/>
      <c r="J134" s="17" t="str">
        <f t="shared" si="3"/>
        <v/>
      </c>
      <c r="K134" s="16" t="str">
        <f t="shared" si="4"/>
        <v/>
      </c>
      <c r="L134" s="16" t="str">
        <f t="shared" si="5"/>
        <v/>
      </c>
      <c r="M134" s="30" t="str" cm="1">
        <f t="array" ref="M134">IF($D134="","",_xlfn.SWITCH($J134,"Equal allocation",ROUND(($G134+$G134*$H134)/12,2),"Weighted Allocation",ROUND(($G134+$G134*$H134)*_xll.ACCOUNTTURNOVER(Connection,$E$10,,$D134,,$E$4,M$2,M$2)/IF($G134=0,12,$G134),2),"Manual Allocation",Y134))</f>
        <v/>
      </c>
      <c r="N134" s="30" t="str" cm="1">
        <f t="array" ref="N134">IF($D134="","",_xlfn.SWITCH($J134,"Equal allocation",ROUND(($G134+$G134*$H134)/12,2),"Weighted Allocation",ROUND(($G134+$G134*$H134)*_xll.ACCOUNTTURNOVER(Connection,$E$10,,$D134,,$E$4,N$2,N$2)/IF($G134=0,12,$G134),2),"Manual Allocation",Z134))</f>
        <v/>
      </c>
      <c r="O134" s="30" t="str" cm="1">
        <f t="array" ref="O134">IF($D134="","",_xlfn.SWITCH($J134,"Equal allocation",ROUND(($G134+$G134*$H134)/12,2),"Weighted Allocation",ROUND(($G134+$G134*$H134)*_xll.ACCOUNTTURNOVER(Connection,$E$10,,$D134,,$E$4,O$2,O$2)/IF($G134=0,12,$G134),2),"Manual Allocation",AA134))</f>
        <v/>
      </c>
      <c r="P134" s="30" t="str" cm="1">
        <f t="array" ref="P134">IF($D134="","",_xlfn.SWITCH($J134,"Equal allocation",ROUND(($G134+$G134*$H134)/12,2),"Weighted Allocation",ROUND(($G134+$G134*$H134)*_xll.ACCOUNTTURNOVER(Connection,$E$10,,$D134,,$E$4,P$2,P$2)/IF($G134=0,12,$G134),2),"Manual Allocation",AB134))</f>
        <v/>
      </c>
      <c r="Q134" s="30" t="str" cm="1">
        <f t="array" ref="Q134">IF($D134="","",_xlfn.SWITCH($J134,"Equal allocation",ROUND(($G134+$G134*$H134)/12,2),"Weighted Allocation",ROUND(($G134+$G134*$H134)*_xll.ACCOUNTTURNOVER(Connection,$E$10,,$D134,,$E$4,Q$2,Q$2)/IF($G134=0,12,$G134),2),"Manual Allocation",AC134))</f>
        <v/>
      </c>
      <c r="R134" s="30" t="str" cm="1">
        <f t="array" ref="R134">IF($D134="","",_xlfn.SWITCH($J134,"Equal allocation",ROUND(($G134+$G134*$H134)/12,2),"Weighted Allocation",ROUND(($G134+$G134*$H134)*_xll.ACCOUNTTURNOVER(Connection,$E$10,,$D134,,$E$4,R$2,R$2)/IF($G134=0,12,$G134),2),"Manual Allocation",AD134))</f>
        <v/>
      </c>
      <c r="S134" s="30" t="str" cm="1">
        <f t="array" ref="S134">IF($D134="","",_xlfn.SWITCH($J134,"Equal allocation",ROUND(($G134+$G134*$H134)/12,2),"Weighted Allocation",ROUND(($G134+$G134*$H134)*_xll.ACCOUNTTURNOVER(Connection,$E$10,,$D134,,$E$4,S$2,S$2)/IF($G134=0,12,$G134),2),"Manual Allocation",AE134))</f>
        <v/>
      </c>
      <c r="T134" s="30" t="str" cm="1">
        <f t="array" ref="T134">IF($D134="","",_xlfn.SWITCH($J134,"Equal allocation",ROUND(($G134+$G134*$H134)/12,2),"Weighted Allocation",ROUND(($G134+$G134*$H134)*_xll.ACCOUNTTURNOVER(Connection,$E$10,,$D134,,$E$4,T$2,T$2)/IF($G134=0,12,$G134),2),"Manual Allocation",AF134))</f>
        <v/>
      </c>
      <c r="U134" s="30" t="str" cm="1">
        <f t="array" ref="U134">IF($D134="","",_xlfn.SWITCH($J134,"Equal allocation",ROUND(($G134+$G134*$H134)/12,2),"Weighted Allocation",ROUND(($G134+$G134*$H134)*_xll.ACCOUNTTURNOVER(Connection,$E$10,,$D134,,$E$4,U$2,U$2)/IF($G134=0,12,$G134),2),"Manual Allocation",AG134))</f>
        <v/>
      </c>
      <c r="V134" s="30" t="str" cm="1">
        <f t="array" ref="V134">IF($D134="","",_xlfn.SWITCH($J134,"Equal allocation",ROUND(($G134+$G134*$H134)/12,2),"Weighted Allocation",ROUND(($G134+$G134*$H134)*_xll.ACCOUNTTURNOVER(Connection,$E$10,,$D134,,$E$4,V$2,V$2)/IF($G134=0,12,$G134),2),"Manual Allocation",AH134))</f>
        <v/>
      </c>
      <c r="W134" s="30" t="str" cm="1">
        <f t="array" ref="W134">IF($D134="","",_xlfn.SWITCH($J134,"Equal allocation",ROUND(($G134+$G134*$H134)/12,2),"Weighted Allocation",ROUND(($G134+$G134*$H134)*_xll.ACCOUNTTURNOVER(Connection,$E$10,,$D134,,$E$4,W$2,W$2)/IF($G134=0,12,$G134),2),"Manual Allocation",AI134))</f>
        <v/>
      </c>
      <c r="X134" s="30" t="str" cm="1">
        <f t="array" ref="X134">IF($D134="","",_xlfn.SWITCH($J134,"Equal allocation",ROUND(($G134+$G134*$H134)/12,2),"Weighted Allocation",ROUND(($G134+$G134*$H134)*_xll.ACCOUNTTURNOVER(Connection,$E$10,,$D134,,$E$4,X$2,X$2)/IF($G134=0,12,$G134),2),"Manual Allocation",AJ134))</f>
        <v/>
      </c>
    </row>
    <row r="135" spans="9:24" x14ac:dyDescent="0.45">
      <c r="I135" s="17"/>
      <c r="J135" s="17" t="str">
        <f t="shared" si="3"/>
        <v/>
      </c>
      <c r="K135" s="16" t="str">
        <f t="shared" si="4"/>
        <v/>
      </c>
      <c r="L135" s="16" t="str">
        <f t="shared" si="5"/>
        <v/>
      </c>
      <c r="M135" s="30" t="str" cm="1">
        <f t="array" ref="M135">IF($D135="","",_xlfn.SWITCH($J135,"Equal allocation",ROUND(($G135+$G135*$H135)/12,2),"Weighted Allocation",ROUND(($G135+$G135*$H135)*_xll.ACCOUNTTURNOVER(Connection,$E$10,,$D135,,$E$4,M$2,M$2)/IF($G135=0,12,$G135),2),"Manual Allocation",Y135))</f>
        <v/>
      </c>
      <c r="N135" s="30" t="str" cm="1">
        <f t="array" ref="N135">IF($D135="","",_xlfn.SWITCH($J135,"Equal allocation",ROUND(($G135+$G135*$H135)/12,2),"Weighted Allocation",ROUND(($G135+$G135*$H135)*_xll.ACCOUNTTURNOVER(Connection,$E$10,,$D135,,$E$4,N$2,N$2)/IF($G135=0,12,$G135),2),"Manual Allocation",Z135))</f>
        <v/>
      </c>
      <c r="O135" s="30" t="str" cm="1">
        <f t="array" ref="O135">IF($D135="","",_xlfn.SWITCH($J135,"Equal allocation",ROUND(($G135+$G135*$H135)/12,2),"Weighted Allocation",ROUND(($G135+$G135*$H135)*_xll.ACCOUNTTURNOVER(Connection,$E$10,,$D135,,$E$4,O$2,O$2)/IF($G135=0,12,$G135),2),"Manual Allocation",AA135))</f>
        <v/>
      </c>
      <c r="P135" s="30" t="str" cm="1">
        <f t="array" ref="P135">IF($D135="","",_xlfn.SWITCH($J135,"Equal allocation",ROUND(($G135+$G135*$H135)/12,2),"Weighted Allocation",ROUND(($G135+$G135*$H135)*_xll.ACCOUNTTURNOVER(Connection,$E$10,,$D135,,$E$4,P$2,P$2)/IF($G135=0,12,$G135),2),"Manual Allocation",AB135))</f>
        <v/>
      </c>
      <c r="Q135" s="30" t="str" cm="1">
        <f t="array" ref="Q135">IF($D135="","",_xlfn.SWITCH($J135,"Equal allocation",ROUND(($G135+$G135*$H135)/12,2),"Weighted Allocation",ROUND(($G135+$G135*$H135)*_xll.ACCOUNTTURNOVER(Connection,$E$10,,$D135,,$E$4,Q$2,Q$2)/IF($G135=0,12,$G135),2),"Manual Allocation",AC135))</f>
        <v/>
      </c>
      <c r="R135" s="30" t="str" cm="1">
        <f t="array" ref="R135">IF($D135="","",_xlfn.SWITCH($J135,"Equal allocation",ROUND(($G135+$G135*$H135)/12,2),"Weighted Allocation",ROUND(($G135+$G135*$H135)*_xll.ACCOUNTTURNOVER(Connection,$E$10,,$D135,,$E$4,R$2,R$2)/IF($G135=0,12,$G135),2),"Manual Allocation",AD135))</f>
        <v/>
      </c>
      <c r="S135" s="30" t="str" cm="1">
        <f t="array" ref="S135">IF($D135="","",_xlfn.SWITCH($J135,"Equal allocation",ROUND(($G135+$G135*$H135)/12,2),"Weighted Allocation",ROUND(($G135+$G135*$H135)*_xll.ACCOUNTTURNOVER(Connection,$E$10,,$D135,,$E$4,S$2,S$2)/IF($G135=0,12,$G135),2),"Manual Allocation",AE135))</f>
        <v/>
      </c>
      <c r="T135" s="30" t="str" cm="1">
        <f t="array" ref="T135">IF($D135="","",_xlfn.SWITCH($J135,"Equal allocation",ROUND(($G135+$G135*$H135)/12,2),"Weighted Allocation",ROUND(($G135+$G135*$H135)*_xll.ACCOUNTTURNOVER(Connection,$E$10,,$D135,,$E$4,T$2,T$2)/IF($G135=0,12,$G135),2),"Manual Allocation",AF135))</f>
        <v/>
      </c>
      <c r="U135" s="30" t="str" cm="1">
        <f t="array" ref="U135">IF($D135="","",_xlfn.SWITCH($J135,"Equal allocation",ROUND(($G135+$G135*$H135)/12,2),"Weighted Allocation",ROUND(($G135+$G135*$H135)*_xll.ACCOUNTTURNOVER(Connection,$E$10,,$D135,,$E$4,U$2,U$2)/IF($G135=0,12,$G135),2),"Manual Allocation",AG135))</f>
        <v/>
      </c>
      <c r="V135" s="30" t="str" cm="1">
        <f t="array" ref="V135">IF($D135="","",_xlfn.SWITCH($J135,"Equal allocation",ROUND(($G135+$G135*$H135)/12,2),"Weighted Allocation",ROUND(($G135+$G135*$H135)*_xll.ACCOUNTTURNOVER(Connection,$E$10,,$D135,,$E$4,V$2,V$2)/IF($G135=0,12,$G135),2),"Manual Allocation",AH135))</f>
        <v/>
      </c>
      <c r="W135" s="30" t="str" cm="1">
        <f t="array" ref="W135">IF($D135="","",_xlfn.SWITCH($J135,"Equal allocation",ROUND(($G135+$G135*$H135)/12,2),"Weighted Allocation",ROUND(($G135+$G135*$H135)*_xll.ACCOUNTTURNOVER(Connection,$E$10,,$D135,,$E$4,W$2,W$2)/IF($G135=0,12,$G135),2),"Manual Allocation",AI135))</f>
        <v/>
      </c>
      <c r="X135" s="30" t="str" cm="1">
        <f t="array" ref="X135">IF($D135="","",_xlfn.SWITCH($J135,"Equal allocation",ROUND(($G135+$G135*$H135)/12,2),"Weighted Allocation",ROUND(($G135+$G135*$H135)*_xll.ACCOUNTTURNOVER(Connection,$E$10,,$D135,,$E$4,X$2,X$2)/IF($G135=0,12,$G135),2),"Manual Allocation",AJ135))</f>
        <v/>
      </c>
    </row>
    <row r="136" spans="9:24" x14ac:dyDescent="0.45">
      <c r="I136" s="17"/>
      <c r="J136" s="17" t="str">
        <f t="shared" si="3"/>
        <v/>
      </c>
      <c r="K136" s="16" t="str">
        <f t="shared" si="4"/>
        <v/>
      </c>
      <c r="L136" s="16" t="str">
        <f t="shared" si="5"/>
        <v/>
      </c>
      <c r="M136" s="30" t="str" cm="1">
        <f t="array" ref="M136">IF($D136="","",_xlfn.SWITCH($J136,"Equal allocation",ROUND(($G136+$G136*$H136)/12,2),"Weighted Allocation",ROUND(($G136+$G136*$H136)*_xll.ACCOUNTTURNOVER(Connection,$E$10,,$D136,,$E$4,M$2,M$2)/IF($G136=0,12,$G136),2),"Manual Allocation",Y136))</f>
        <v/>
      </c>
      <c r="N136" s="30" t="str" cm="1">
        <f t="array" ref="N136">IF($D136="","",_xlfn.SWITCH($J136,"Equal allocation",ROUND(($G136+$G136*$H136)/12,2),"Weighted Allocation",ROUND(($G136+$G136*$H136)*_xll.ACCOUNTTURNOVER(Connection,$E$10,,$D136,,$E$4,N$2,N$2)/IF($G136=0,12,$G136),2),"Manual Allocation",Z136))</f>
        <v/>
      </c>
      <c r="O136" s="30" t="str" cm="1">
        <f t="array" ref="O136">IF($D136="","",_xlfn.SWITCH($J136,"Equal allocation",ROUND(($G136+$G136*$H136)/12,2),"Weighted Allocation",ROUND(($G136+$G136*$H136)*_xll.ACCOUNTTURNOVER(Connection,$E$10,,$D136,,$E$4,O$2,O$2)/IF($G136=0,12,$G136),2),"Manual Allocation",AA136))</f>
        <v/>
      </c>
      <c r="P136" s="30" t="str" cm="1">
        <f t="array" ref="P136">IF($D136="","",_xlfn.SWITCH($J136,"Equal allocation",ROUND(($G136+$G136*$H136)/12,2),"Weighted Allocation",ROUND(($G136+$G136*$H136)*_xll.ACCOUNTTURNOVER(Connection,$E$10,,$D136,,$E$4,P$2,P$2)/IF($G136=0,12,$G136),2),"Manual Allocation",AB136))</f>
        <v/>
      </c>
      <c r="Q136" s="30" t="str" cm="1">
        <f t="array" ref="Q136">IF($D136="","",_xlfn.SWITCH($J136,"Equal allocation",ROUND(($G136+$G136*$H136)/12,2),"Weighted Allocation",ROUND(($G136+$G136*$H136)*_xll.ACCOUNTTURNOVER(Connection,$E$10,,$D136,,$E$4,Q$2,Q$2)/IF($G136=0,12,$G136),2),"Manual Allocation",AC136))</f>
        <v/>
      </c>
      <c r="R136" s="30" t="str" cm="1">
        <f t="array" ref="R136">IF($D136="","",_xlfn.SWITCH($J136,"Equal allocation",ROUND(($G136+$G136*$H136)/12,2),"Weighted Allocation",ROUND(($G136+$G136*$H136)*_xll.ACCOUNTTURNOVER(Connection,$E$10,,$D136,,$E$4,R$2,R$2)/IF($G136=0,12,$G136),2),"Manual Allocation",AD136))</f>
        <v/>
      </c>
      <c r="S136" s="30" t="str" cm="1">
        <f t="array" ref="S136">IF($D136="","",_xlfn.SWITCH($J136,"Equal allocation",ROUND(($G136+$G136*$H136)/12,2),"Weighted Allocation",ROUND(($G136+$G136*$H136)*_xll.ACCOUNTTURNOVER(Connection,$E$10,,$D136,,$E$4,S$2,S$2)/IF($G136=0,12,$G136),2),"Manual Allocation",AE136))</f>
        <v/>
      </c>
      <c r="T136" s="30" t="str" cm="1">
        <f t="array" ref="T136">IF($D136="","",_xlfn.SWITCH($J136,"Equal allocation",ROUND(($G136+$G136*$H136)/12,2),"Weighted Allocation",ROUND(($G136+$G136*$H136)*_xll.ACCOUNTTURNOVER(Connection,$E$10,,$D136,,$E$4,T$2,T$2)/IF($G136=0,12,$G136),2),"Manual Allocation",AF136))</f>
        <v/>
      </c>
      <c r="U136" s="30" t="str" cm="1">
        <f t="array" ref="U136">IF($D136="","",_xlfn.SWITCH($J136,"Equal allocation",ROUND(($G136+$G136*$H136)/12,2),"Weighted Allocation",ROUND(($G136+$G136*$H136)*_xll.ACCOUNTTURNOVER(Connection,$E$10,,$D136,,$E$4,U$2,U$2)/IF($G136=0,12,$G136),2),"Manual Allocation",AG136))</f>
        <v/>
      </c>
      <c r="V136" s="30" t="str" cm="1">
        <f t="array" ref="V136">IF($D136="","",_xlfn.SWITCH($J136,"Equal allocation",ROUND(($G136+$G136*$H136)/12,2),"Weighted Allocation",ROUND(($G136+$G136*$H136)*_xll.ACCOUNTTURNOVER(Connection,$E$10,,$D136,,$E$4,V$2,V$2)/IF($G136=0,12,$G136),2),"Manual Allocation",AH136))</f>
        <v/>
      </c>
      <c r="W136" s="30" t="str" cm="1">
        <f t="array" ref="W136">IF($D136="","",_xlfn.SWITCH($J136,"Equal allocation",ROUND(($G136+$G136*$H136)/12,2),"Weighted Allocation",ROUND(($G136+$G136*$H136)*_xll.ACCOUNTTURNOVER(Connection,$E$10,,$D136,,$E$4,W$2,W$2)/IF($G136=0,12,$G136),2),"Manual Allocation",AI136))</f>
        <v/>
      </c>
      <c r="X136" s="30" t="str" cm="1">
        <f t="array" ref="X136">IF($D136="","",_xlfn.SWITCH($J136,"Equal allocation",ROUND(($G136+$G136*$H136)/12,2),"Weighted Allocation",ROUND(($G136+$G136*$H136)*_xll.ACCOUNTTURNOVER(Connection,$E$10,,$D136,,$E$4,X$2,X$2)/IF($G136=0,12,$G136),2),"Manual Allocation",AJ136))</f>
        <v/>
      </c>
    </row>
    <row r="137" spans="9:24" x14ac:dyDescent="0.45">
      <c r="I137" s="17"/>
      <c r="J137" s="17" t="str">
        <f t="shared" si="3"/>
        <v/>
      </c>
      <c r="K137" s="16" t="str">
        <f t="shared" si="4"/>
        <v/>
      </c>
      <c r="L137" s="16" t="str">
        <f t="shared" si="5"/>
        <v/>
      </c>
      <c r="M137" s="30" t="str" cm="1">
        <f t="array" ref="M137">IF($D137="","",_xlfn.SWITCH($J137,"Equal allocation",ROUND(($G137+$G137*$H137)/12,2),"Weighted Allocation",ROUND(($G137+$G137*$H137)*_xll.ACCOUNTTURNOVER(Connection,$E$10,,$D137,,$E$4,M$2,M$2)/IF($G137=0,12,$G137),2),"Manual Allocation",Y137))</f>
        <v/>
      </c>
      <c r="N137" s="30" t="str" cm="1">
        <f t="array" ref="N137">IF($D137="","",_xlfn.SWITCH($J137,"Equal allocation",ROUND(($G137+$G137*$H137)/12,2),"Weighted Allocation",ROUND(($G137+$G137*$H137)*_xll.ACCOUNTTURNOVER(Connection,$E$10,,$D137,,$E$4,N$2,N$2)/IF($G137=0,12,$G137),2),"Manual Allocation",Z137))</f>
        <v/>
      </c>
      <c r="O137" s="30" t="str" cm="1">
        <f t="array" ref="O137">IF($D137="","",_xlfn.SWITCH($J137,"Equal allocation",ROUND(($G137+$G137*$H137)/12,2),"Weighted Allocation",ROUND(($G137+$G137*$H137)*_xll.ACCOUNTTURNOVER(Connection,$E$10,,$D137,,$E$4,O$2,O$2)/IF($G137=0,12,$G137),2),"Manual Allocation",AA137))</f>
        <v/>
      </c>
      <c r="P137" s="30" t="str" cm="1">
        <f t="array" ref="P137">IF($D137="","",_xlfn.SWITCH($J137,"Equal allocation",ROUND(($G137+$G137*$H137)/12,2),"Weighted Allocation",ROUND(($G137+$G137*$H137)*_xll.ACCOUNTTURNOVER(Connection,$E$10,,$D137,,$E$4,P$2,P$2)/IF($G137=0,12,$G137),2),"Manual Allocation",AB137))</f>
        <v/>
      </c>
      <c r="Q137" s="30" t="str" cm="1">
        <f t="array" ref="Q137">IF($D137="","",_xlfn.SWITCH($J137,"Equal allocation",ROUND(($G137+$G137*$H137)/12,2),"Weighted Allocation",ROUND(($G137+$G137*$H137)*_xll.ACCOUNTTURNOVER(Connection,$E$10,,$D137,,$E$4,Q$2,Q$2)/IF($G137=0,12,$G137),2),"Manual Allocation",AC137))</f>
        <v/>
      </c>
      <c r="R137" s="30" t="str" cm="1">
        <f t="array" ref="R137">IF($D137="","",_xlfn.SWITCH($J137,"Equal allocation",ROUND(($G137+$G137*$H137)/12,2),"Weighted Allocation",ROUND(($G137+$G137*$H137)*_xll.ACCOUNTTURNOVER(Connection,$E$10,,$D137,,$E$4,R$2,R$2)/IF($G137=0,12,$G137),2),"Manual Allocation",AD137))</f>
        <v/>
      </c>
      <c r="S137" s="30" t="str" cm="1">
        <f t="array" ref="S137">IF($D137="","",_xlfn.SWITCH($J137,"Equal allocation",ROUND(($G137+$G137*$H137)/12,2),"Weighted Allocation",ROUND(($G137+$G137*$H137)*_xll.ACCOUNTTURNOVER(Connection,$E$10,,$D137,,$E$4,S$2,S$2)/IF($G137=0,12,$G137),2),"Manual Allocation",AE137))</f>
        <v/>
      </c>
      <c r="T137" s="30" t="str" cm="1">
        <f t="array" ref="T137">IF($D137="","",_xlfn.SWITCH($J137,"Equal allocation",ROUND(($G137+$G137*$H137)/12,2),"Weighted Allocation",ROUND(($G137+$G137*$H137)*_xll.ACCOUNTTURNOVER(Connection,$E$10,,$D137,,$E$4,T$2,T$2)/IF($G137=0,12,$G137),2),"Manual Allocation",AF137))</f>
        <v/>
      </c>
      <c r="U137" s="30" t="str" cm="1">
        <f t="array" ref="U137">IF($D137="","",_xlfn.SWITCH($J137,"Equal allocation",ROUND(($G137+$G137*$H137)/12,2),"Weighted Allocation",ROUND(($G137+$G137*$H137)*_xll.ACCOUNTTURNOVER(Connection,$E$10,,$D137,,$E$4,U$2,U$2)/IF($G137=0,12,$G137),2),"Manual Allocation",AG137))</f>
        <v/>
      </c>
      <c r="V137" s="30" t="str" cm="1">
        <f t="array" ref="V137">IF($D137="","",_xlfn.SWITCH($J137,"Equal allocation",ROUND(($G137+$G137*$H137)/12,2),"Weighted Allocation",ROUND(($G137+$G137*$H137)*_xll.ACCOUNTTURNOVER(Connection,$E$10,,$D137,,$E$4,V$2,V$2)/IF($G137=0,12,$G137),2),"Manual Allocation",AH137))</f>
        <v/>
      </c>
      <c r="W137" s="30" t="str" cm="1">
        <f t="array" ref="W137">IF($D137="","",_xlfn.SWITCH($J137,"Equal allocation",ROUND(($G137+$G137*$H137)/12,2),"Weighted Allocation",ROUND(($G137+$G137*$H137)*_xll.ACCOUNTTURNOVER(Connection,$E$10,,$D137,,$E$4,W$2,W$2)/IF($G137=0,12,$G137),2),"Manual Allocation",AI137))</f>
        <v/>
      </c>
      <c r="X137" s="30" t="str" cm="1">
        <f t="array" ref="X137">IF($D137="","",_xlfn.SWITCH($J137,"Equal allocation",ROUND(($G137+$G137*$H137)/12,2),"Weighted Allocation",ROUND(($G137+$G137*$H137)*_xll.ACCOUNTTURNOVER(Connection,$E$10,,$D137,,$E$4,X$2,X$2)/IF($G137=0,12,$G137),2),"Manual Allocation",AJ137))</f>
        <v/>
      </c>
    </row>
    <row r="138" spans="9:24" x14ac:dyDescent="0.45">
      <c r="I138" s="17"/>
      <c r="J138" s="17" t="str">
        <f t="shared" si="3"/>
        <v/>
      </c>
      <c r="K138" s="16" t="str">
        <f t="shared" si="4"/>
        <v/>
      </c>
      <c r="L138" s="16" t="str">
        <f t="shared" si="5"/>
        <v/>
      </c>
      <c r="M138" s="30" t="str" cm="1">
        <f t="array" ref="M138">IF($D138="","",_xlfn.SWITCH($J138,"Equal allocation",ROUND(($G138+$G138*$H138)/12,2),"Weighted Allocation",ROUND(($G138+$G138*$H138)*_xll.ACCOUNTTURNOVER(Connection,$E$10,,$D138,,$E$4,M$2,M$2)/IF($G138=0,12,$G138),2),"Manual Allocation",Y138))</f>
        <v/>
      </c>
      <c r="N138" s="30" t="str" cm="1">
        <f t="array" ref="N138">IF($D138="","",_xlfn.SWITCH($J138,"Equal allocation",ROUND(($G138+$G138*$H138)/12,2),"Weighted Allocation",ROUND(($G138+$G138*$H138)*_xll.ACCOUNTTURNOVER(Connection,$E$10,,$D138,,$E$4,N$2,N$2)/IF($G138=0,12,$G138),2),"Manual Allocation",Z138))</f>
        <v/>
      </c>
      <c r="O138" s="30" t="str" cm="1">
        <f t="array" ref="O138">IF($D138="","",_xlfn.SWITCH($J138,"Equal allocation",ROUND(($G138+$G138*$H138)/12,2),"Weighted Allocation",ROUND(($G138+$G138*$H138)*_xll.ACCOUNTTURNOVER(Connection,$E$10,,$D138,,$E$4,O$2,O$2)/IF($G138=0,12,$G138),2),"Manual Allocation",AA138))</f>
        <v/>
      </c>
      <c r="P138" s="30" t="str" cm="1">
        <f t="array" ref="P138">IF($D138="","",_xlfn.SWITCH($J138,"Equal allocation",ROUND(($G138+$G138*$H138)/12,2),"Weighted Allocation",ROUND(($G138+$G138*$H138)*_xll.ACCOUNTTURNOVER(Connection,$E$10,,$D138,,$E$4,P$2,P$2)/IF($G138=0,12,$G138),2),"Manual Allocation",AB138))</f>
        <v/>
      </c>
      <c r="Q138" s="30" t="str" cm="1">
        <f t="array" ref="Q138">IF($D138="","",_xlfn.SWITCH($J138,"Equal allocation",ROUND(($G138+$G138*$H138)/12,2),"Weighted Allocation",ROUND(($G138+$G138*$H138)*_xll.ACCOUNTTURNOVER(Connection,$E$10,,$D138,,$E$4,Q$2,Q$2)/IF($G138=0,12,$G138),2),"Manual Allocation",AC138))</f>
        <v/>
      </c>
      <c r="R138" s="30" t="str" cm="1">
        <f t="array" ref="R138">IF($D138="","",_xlfn.SWITCH($J138,"Equal allocation",ROUND(($G138+$G138*$H138)/12,2),"Weighted Allocation",ROUND(($G138+$G138*$H138)*_xll.ACCOUNTTURNOVER(Connection,$E$10,,$D138,,$E$4,R$2,R$2)/IF($G138=0,12,$G138),2),"Manual Allocation",AD138))</f>
        <v/>
      </c>
      <c r="S138" s="30" t="str" cm="1">
        <f t="array" ref="S138">IF($D138="","",_xlfn.SWITCH($J138,"Equal allocation",ROUND(($G138+$G138*$H138)/12,2),"Weighted Allocation",ROUND(($G138+$G138*$H138)*_xll.ACCOUNTTURNOVER(Connection,$E$10,,$D138,,$E$4,S$2,S$2)/IF($G138=0,12,$G138),2),"Manual Allocation",AE138))</f>
        <v/>
      </c>
      <c r="T138" s="30" t="str" cm="1">
        <f t="array" ref="T138">IF($D138="","",_xlfn.SWITCH($J138,"Equal allocation",ROUND(($G138+$G138*$H138)/12,2),"Weighted Allocation",ROUND(($G138+$G138*$H138)*_xll.ACCOUNTTURNOVER(Connection,$E$10,,$D138,,$E$4,T$2,T$2)/IF($G138=0,12,$G138),2),"Manual Allocation",AF138))</f>
        <v/>
      </c>
      <c r="U138" s="30" t="str" cm="1">
        <f t="array" ref="U138">IF($D138="","",_xlfn.SWITCH($J138,"Equal allocation",ROUND(($G138+$G138*$H138)/12,2),"Weighted Allocation",ROUND(($G138+$G138*$H138)*_xll.ACCOUNTTURNOVER(Connection,$E$10,,$D138,,$E$4,U$2,U$2)/IF($G138=0,12,$G138),2),"Manual Allocation",AG138))</f>
        <v/>
      </c>
      <c r="V138" s="30" t="str" cm="1">
        <f t="array" ref="V138">IF($D138="","",_xlfn.SWITCH($J138,"Equal allocation",ROUND(($G138+$G138*$H138)/12,2),"Weighted Allocation",ROUND(($G138+$G138*$H138)*_xll.ACCOUNTTURNOVER(Connection,$E$10,,$D138,,$E$4,V$2,V$2)/IF($G138=0,12,$G138),2),"Manual Allocation",AH138))</f>
        <v/>
      </c>
      <c r="W138" s="30" t="str" cm="1">
        <f t="array" ref="W138">IF($D138="","",_xlfn.SWITCH($J138,"Equal allocation",ROUND(($G138+$G138*$H138)/12,2),"Weighted Allocation",ROUND(($G138+$G138*$H138)*_xll.ACCOUNTTURNOVER(Connection,$E$10,,$D138,,$E$4,W$2,W$2)/IF($G138=0,12,$G138),2),"Manual Allocation",AI138))</f>
        <v/>
      </c>
      <c r="X138" s="30" t="str" cm="1">
        <f t="array" ref="X138">IF($D138="","",_xlfn.SWITCH($J138,"Equal allocation",ROUND(($G138+$G138*$H138)/12,2),"Weighted Allocation",ROUND(($G138+$G138*$H138)*_xll.ACCOUNTTURNOVER(Connection,$E$10,,$D138,,$E$4,X$2,X$2)/IF($G138=0,12,$G138),2),"Manual Allocation",AJ138))</f>
        <v/>
      </c>
    </row>
    <row r="139" spans="9:24" x14ac:dyDescent="0.45">
      <c r="I139" s="17"/>
      <c r="J139" s="17" t="str">
        <f t="shared" si="3"/>
        <v/>
      </c>
      <c r="K139" s="16" t="str">
        <f t="shared" si="4"/>
        <v/>
      </c>
      <c r="L139" s="16" t="str">
        <f t="shared" si="5"/>
        <v/>
      </c>
      <c r="M139" s="30" t="str" cm="1">
        <f t="array" ref="M139">IF($D139="","",_xlfn.SWITCH($J139,"Equal allocation",ROUND(($G139+$G139*$H139)/12,2),"Weighted Allocation",ROUND(($G139+$G139*$H139)*_xll.ACCOUNTTURNOVER(Connection,$E$10,,$D139,,$E$4,M$2,M$2)/IF($G139=0,12,$G139),2),"Manual Allocation",Y139))</f>
        <v/>
      </c>
      <c r="N139" s="30" t="str" cm="1">
        <f t="array" ref="N139">IF($D139="","",_xlfn.SWITCH($J139,"Equal allocation",ROUND(($G139+$G139*$H139)/12,2),"Weighted Allocation",ROUND(($G139+$G139*$H139)*_xll.ACCOUNTTURNOVER(Connection,$E$10,,$D139,,$E$4,N$2,N$2)/IF($G139=0,12,$G139),2),"Manual Allocation",Z139))</f>
        <v/>
      </c>
      <c r="O139" s="30" t="str" cm="1">
        <f t="array" ref="O139">IF($D139="","",_xlfn.SWITCH($J139,"Equal allocation",ROUND(($G139+$G139*$H139)/12,2),"Weighted Allocation",ROUND(($G139+$G139*$H139)*_xll.ACCOUNTTURNOVER(Connection,$E$10,,$D139,,$E$4,O$2,O$2)/IF($G139=0,12,$G139),2),"Manual Allocation",AA139))</f>
        <v/>
      </c>
      <c r="P139" s="30" t="str" cm="1">
        <f t="array" ref="P139">IF($D139="","",_xlfn.SWITCH($J139,"Equal allocation",ROUND(($G139+$G139*$H139)/12,2),"Weighted Allocation",ROUND(($G139+$G139*$H139)*_xll.ACCOUNTTURNOVER(Connection,$E$10,,$D139,,$E$4,P$2,P$2)/IF($G139=0,12,$G139),2),"Manual Allocation",AB139))</f>
        <v/>
      </c>
      <c r="Q139" s="30" t="str" cm="1">
        <f t="array" ref="Q139">IF($D139="","",_xlfn.SWITCH($J139,"Equal allocation",ROUND(($G139+$G139*$H139)/12,2),"Weighted Allocation",ROUND(($G139+$G139*$H139)*_xll.ACCOUNTTURNOVER(Connection,$E$10,,$D139,,$E$4,Q$2,Q$2)/IF($G139=0,12,$G139),2),"Manual Allocation",AC139))</f>
        <v/>
      </c>
      <c r="R139" s="30" t="str" cm="1">
        <f t="array" ref="R139">IF($D139="","",_xlfn.SWITCH($J139,"Equal allocation",ROUND(($G139+$G139*$H139)/12,2),"Weighted Allocation",ROUND(($G139+$G139*$H139)*_xll.ACCOUNTTURNOVER(Connection,$E$10,,$D139,,$E$4,R$2,R$2)/IF($G139=0,12,$G139),2),"Manual Allocation",AD139))</f>
        <v/>
      </c>
      <c r="S139" s="30" t="str" cm="1">
        <f t="array" ref="S139">IF($D139="","",_xlfn.SWITCH($J139,"Equal allocation",ROUND(($G139+$G139*$H139)/12,2),"Weighted Allocation",ROUND(($G139+$G139*$H139)*_xll.ACCOUNTTURNOVER(Connection,$E$10,,$D139,,$E$4,S$2,S$2)/IF($G139=0,12,$G139),2),"Manual Allocation",AE139))</f>
        <v/>
      </c>
      <c r="T139" s="30" t="str" cm="1">
        <f t="array" ref="T139">IF($D139="","",_xlfn.SWITCH($J139,"Equal allocation",ROUND(($G139+$G139*$H139)/12,2),"Weighted Allocation",ROUND(($G139+$G139*$H139)*_xll.ACCOUNTTURNOVER(Connection,$E$10,,$D139,,$E$4,T$2,T$2)/IF($G139=0,12,$G139),2),"Manual Allocation",AF139))</f>
        <v/>
      </c>
      <c r="U139" s="30" t="str" cm="1">
        <f t="array" ref="U139">IF($D139="","",_xlfn.SWITCH($J139,"Equal allocation",ROUND(($G139+$G139*$H139)/12,2),"Weighted Allocation",ROUND(($G139+$G139*$H139)*_xll.ACCOUNTTURNOVER(Connection,$E$10,,$D139,,$E$4,U$2,U$2)/IF($G139=0,12,$G139),2),"Manual Allocation",AG139))</f>
        <v/>
      </c>
      <c r="V139" s="30" t="str" cm="1">
        <f t="array" ref="V139">IF($D139="","",_xlfn.SWITCH($J139,"Equal allocation",ROUND(($G139+$G139*$H139)/12,2),"Weighted Allocation",ROUND(($G139+$G139*$H139)*_xll.ACCOUNTTURNOVER(Connection,$E$10,,$D139,,$E$4,V$2,V$2)/IF($G139=0,12,$G139),2),"Manual Allocation",AH139))</f>
        <v/>
      </c>
      <c r="W139" s="30" t="str" cm="1">
        <f t="array" ref="W139">IF($D139="","",_xlfn.SWITCH($J139,"Equal allocation",ROUND(($G139+$G139*$H139)/12,2),"Weighted Allocation",ROUND(($G139+$G139*$H139)*_xll.ACCOUNTTURNOVER(Connection,$E$10,,$D139,,$E$4,W$2,W$2)/IF($G139=0,12,$G139),2),"Manual Allocation",AI139))</f>
        <v/>
      </c>
      <c r="X139" s="30" t="str" cm="1">
        <f t="array" ref="X139">IF($D139="","",_xlfn.SWITCH($J139,"Equal allocation",ROUND(($G139+$G139*$H139)/12,2),"Weighted Allocation",ROUND(($G139+$G139*$H139)*_xll.ACCOUNTTURNOVER(Connection,$E$10,,$D139,,$E$4,X$2,X$2)/IF($G139=0,12,$G139),2),"Manual Allocation",AJ139))</f>
        <v/>
      </c>
    </row>
    <row r="140" spans="9:24" x14ac:dyDescent="0.45">
      <c r="I140" s="17"/>
      <c r="J140" s="17" t="str">
        <f t="shared" si="3"/>
        <v/>
      </c>
      <c r="K140" s="16" t="str">
        <f t="shared" si="4"/>
        <v/>
      </c>
      <c r="L140" s="16" t="str">
        <f t="shared" si="5"/>
        <v/>
      </c>
      <c r="M140" s="30" t="str" cm="1">
        <f t="array" ref="M140">IF($D140="","",_xlfn.SWITCH($J140,"Equal allocation",ROUND(($G140+$G140*$H140)/12,2),"Weighted Allocation",ROUND(($G140+$G140*$H140)*_xll.ACCOUNTTURNOVER(Connection,$E$10,,$D140,,$E$4,M$2,M$2)/IF($G140=0,12,$G140),2),"Manual Allocation",Y140))</f>
        <v/>
      </c>
      <c r="N140" s="30" t="str" cm="1">
        <f t="array" ref="N140">IF($D140="","",_xlfn.SWITCH($J140,"Equal allocation",ROUND(($G140+$G140*$H140)/12,2),"Weighted Allocation",ROUND(($G140+$G140*$H140)*_xll.ACCOUNTTURNOVER(Connection,$E$10,,$D140,,$E$4,N$2,N$2)/IF($G140=0,12,$G140),2),"Manual Allocation",Z140))</f>
        <v/>
      </c>
      <c r="O140" s="30" t="str" cm="1">
        <f t="array" ref="O140">IF($D140="","",_xlfn.SWITCH($J140,"Equal allocation",ROUND(($G140+$G140*$H140)/12,2),"Weighted Allocation",ROUND(($G140+$G140*$H140)*_xll.ACCOUNTTURNOVER(Connection,$E$10,,$D140,,$E$4,O$2,O$2)/IF($G140=0,12,$G140),2),"Manual Allocation",AA140))</f>
        <v/>
      </c>
      <c r="P140" s="30" t="str" cm="1">
        <f t="array" ref="P140">IF($D140="","",_xlfn.SWITCH($J140,"Equal allocation",ROUND(($G140+$G140*$H140)/12,2),"Weighted Allocation",ROUND(($G140+$G140*$H140)*_xll.ACCOUNTTURNOVER(Connection,$E$10,,$D140,,$E$4,P$2,P$2)/IF($G140=0,12,$G140),2),"Manual Allocation",AB140))</f>
        <v/>
      </c>
      <c r="Q140" s="30" t="str" cm="1">
        <f t="array" ref="Q140">IF($D140="","",_xlfn.SWITCH($J140,"Equal allocation",ROUND(($G140+$G140*$H140)/12,2),"Weighted Allocation",ROUND(($G140+$G140*$H140)*_xll.ACCOUNTTURNOVER(Connection,$E$10,,$D140,,$E$4,Q$2,Q$2)/IF($G140=0,12,$G140),2),"Manual Allocation",AC140))</f>
        <v/>
      </c>
      <c r="R140" s="30" t="str" cm="1">
        <f t="array" ref="R140">IF($D140="","",_xlfn.SWITCH($J140,"Equal allocation",ROUND(($G140+$G140*$H140)/12,2),"Weighted Allocation",ROUND(($G140+$G140*$H140)*_xll.ACCOUNTTURNOVER(Connection,$E$10,,$D140,,$E$4,R$2,R$2)/IF($G140=0,12,$G140),2),"Manual Allocation",AD140))</f>
        <v/>
      </c>
      <c r="S140" s="30" t="str" cm="1">
        <f t="array" ref="S140">IF($D140="","",_xlfn.SWITCH($J140,"Equal allocation",ROUND(($G140+$G140*$H140)/12,2),"Weighted Allocation",ROUND(($G140+$G140*$H140)*_xll.ACCOUNTTURNOVER(Connection,$E$10,,$D140,,$E$4,S$2,S$2)/IF($G140=0,12,$G140),2),"Manual Allocation",AE140))</f>
        <v/>
      </c>
      <c r="T140" s="30" t="str" cm="1">
        <f t="array" ref="T140">IF($D140="","",_xlfn.SWITCH($J140,"Equal allocation",ROUND(($G140+$G140*$H140)/12,2),"Weighted Allocation",ROUND(($G140+$G140*$H140)*_xll.ACCOUNTTURNOVER(Connection,$E$10,,$D140,,$E$4,T$2,T$2)/IF($G140=0,12,$G140),2),"Manual Allocation",AF140))</f>
        <v/>
      </c>
      <c r="U140" s="30" t="str" cm="1">
        <f t="array" ref="U140">IF($D140="","",_xlfn.SWITCH($J140,"Equal allocation",ROUND(($G140+$G140*$H140)/12,2),"Weighted Allocation",ROUND(($G140+$G140*$H140)*_xll.ACCOUNTTURNOVER(Connection,$E$10,,$D140,,$E$4,U$2,U$2)/IF($G140=0,12,$G140),2),"Manual Allocation",AG140))</f>
        <v/>
      </c>
      <c r="V140" s="30" t="str" cm="1">
        <f t="array" ref="V140">IF($D140="","",_xlfn.SWITCH($J140,"Equal allocation",ROUND(($G140+$G140*$H140)/12,2),"Weighted Allocation",ROUND(($G140+$G140*$H140)*_xll.ACCOUNTTURNOVER(Connection,$E$10,,$D140,,$E$4,V$2,V$2)/IF($G140=0,12,$G140),2),"Manual Allocation",AH140))</f>
        <v/>
      </c>
      <c r="W140" s="30" t="str" cm="1">
        <f t="array" ref="W140">IF($D140="","",_xlfn.SWITCH($J140,"Equal allocation",ROUND(($G140+$G140*$H140)/12,2),"Weighted Allocation",ROUND(($G140+$G140*$H140)*_xll.ACCOUNTTURNOVER(Connection,$E$10,,$D140,,$E$4,W$2,W$2)/IF($G140=0,12,$G140),2),"Manual Allocation",AI140))</f>
        <v/>
      </c>
      <c r="X140" s="30" t="str" cm="1">
        <f t="array" ref="X140">IF($D140="","",_xlfn.SWITCH($J140,"Equal allocation",ROUND(($G140+$G140*$H140)/12,2),"Weighted Allocation",ROUND(($G140+$G140*$H140)*_xll.ACCOUNTTURNOVER(Connection,$E$10,,$D140,,$E$4,X$2,X$2)/IF($G140=0,12,$G140),2),"Manual Allocation",AJ140))</f>
        <v/>
      </c>
    </row>
    <row r="141" spans="9:24" x14ac:dyDescent="0.45">
      <c r="I141" s="17"/>
      <c r="J141" s="17" t="str">
        <f t="shared" si="3"/>
        <v/>
      </c>
      <c r="K141" s="16" t="str">
        <f t="shared" si="4"/>
        <v/>
      </c>
      <c r="L141" s="16" t="str">
        <f t="shared" si="5"/>
        <v/>
      </c>
      <c r="M141" s="30" t="str" cm="1">
        <f t="array" ref="M141">IF($D141="","",_xlfn.SWITCH($J141,"Equal allocation",ROUND(($G141+$G141*$H141)/12,2),"Weighted Allocation",ROUND(($G141+$G141*$H141)*_xll.ACCOUNTTURNOVER(Connection,$E$10,,$D141,,$E$4,M$2,M$2)/IF($G141=0,12,$G141),2),"Manual Allocation",Y141))</f>
        <v/>
      </c>
      <c r="N141" s="30" t="str" cm="1">
        <f t="array" ref="N141">IF($D141="","",_xlfn.SWITCH($J141,"Equal allocation",ROUND(($G141+$G141*$H141)/12,2),"Weighted Allocation",ROUND(($G141+$G141*$H141)*_xll.ACCOUNTTURNOVER(Connection,$E$10,,$D141,,$E$4,N$2,N$2)/IF($G141=0,12,$G141),2),"Manual Allocation",Z141))</f>
        <v/>
      </c>
      <c r="O141" s="30" t="str" cm="1">
        <f t="array" ref="O141">IF($D141="","",_xlfn.SWITCH($J141,"Equal allocation",ROUND(($G141+$G141*$H141)/12,2),"Weighted Allocation",ROUND(($G141+$G141*$H141)*_xll.ACCOUNTTURNOVER(Connection,$E$10,,$D141,,$E$4,O$2,O$2)/IF($G141=0,12,$G141),2),"Manual Allocation",AA141))</f>
        <v/>
      </c>
      <c r="P141" s="30" t="str" cm="1">
        <f t="array" ref="P141">IF($D141="","",_xlfn.SWITCH($J141,"Equal allocation",ROUND(($G141+$G141*$H141)/12,2),"Weighted Allocation",ROUND(($G141+$G141*$H141)*_xll.ACCOUNTTURNOVER(Connection,$E$10,,$D141,,$E$4,P$2,P$2)/IF($G141=0,12,$G141),2),"Manual Allocation",AB141))</f>
        <v/>
      </c>
      <c r="Q141" s="30" t="str" cm="1">
        <f t="array" ref="Q141">IF($D141="","",_xlfn.SWITCH($J141,"Equal allocation",ROUND(($G141+$G141*$H141)/12,2),"Weighted Allocation",ROUND(($G141+$G141*$H141)*_xll.ACCOUNTTURNOVER(Connection,$E$10,,$D141,,$E$4,Q$2,Q$2)/IF($G141=0,12,$G141),2),"Manual Allocation",AC141))</f>
        <v/>
      </c>
      <c r="R141" s="30" t="str" cm="1">
        <f t="array" ref="R141">IF($D141="","",_xlfn.SWITCH($J141,"Equal allocation",ROUND(($G141+$G141*$H141)/12,2),"Weighted Allocation",ROUND(($G141+$G141*$H141)*_xll.ACCOUNTTURNOVER(Connection,$E$10,,$D141,,$E$4,R$2,R$2)/IF($G141=0,12,$G141),2),"Manual Allocation",AD141))</f>
        <v/>
      </c>
      <c r="S141" s="30" t="str" cm="1">
        <f t="array" ref="S141">IF($D141="","",_xlfn.SWITCH($J141,"Equal allocation",ROUND(($G141+$G141*$H141)/12,2),"Weighted Allocation",ROUND(($G141+$G141*$H141)*_xll.ACCOUNTTURNOVER(Connection,$E$10,,$D141,,$E$4,S$2,S$2)/IF($G141=0,12,$G141),2),"Manual Allocation",AE141))</f>
        <v/>
      </c>
      <c r="T141" s="30" t="str" cm="1">
        <f t="array" ref="T141">IF($D141="","",_xlfn.SWITCH($J141,"Equal allocation",ROUND(($G141+$G141*$H141)/12,2),"Weighted Allocation",ROUND(($G141+$G141*$H141)*_xll.ACCOUNTTURNOVER(Connection,$E$10,,$D141,,$E$4,T$2,T$2)/IF($G141=0,12,$G141),2),"Manual Allocation",AF141))</f>
        <v/>
      </c>
      <c r="U141" s="30" t="str" cm="1">
        <f t="array" ref="U141">IF($D141="","",_xlfn.SWITCH($J141,"Equal allocation",ROUND(($G141+$G141*$H141)/12,2),"Weighted Allocation",ROUND(($G141+$G141*$H141)*_xll.ACCOUNTTURNOVER(Connection,$E$10,,$D141,,$E$4,U$2,U$2)/IF($G141=0,12,$G141),2),"Manual Allocation",AG141))</f>
        <v/>
      </c>
      <c r="V141" s="30" t="str" cm="1">
        <f t="array" ref="V141">IF($D141="","",_xlfn.SWITCH($J141,"Equal allocation",ROUND(($G141+$G141*$H141)/12,2),"Weighted Allocation",ROUND(($G141+$G141*$H141)*_xll.ACCOUNTTURNOVER(Connection,$E$10,,$D141,,$E$4,V$2,V$2)/IF($G141=0,12,$G141),2),"Manual Allocation",AH141))</f>
        <v/>
      </c>
      <c r="W141" s="30" t="str" cm="1">
        <f t="array" ref="W141">IF($D141="","",_xlfn.SWITCH($J141,"Equal allocation",ROUND(($G141+$G141*$H141)/12,2),"Weighted Allocation",ROUND(($G141+$G141*$H141)*_xll.ACCOUNTTURNOVER(Connection,$E$10,,$D141,,$E$4,W$2,W$2)/IF($G141=0,12,$G141),2),"Manual Allocation",AI141))</f>
        <v/>
      </c>
      <c r="X141" s="30" t="str" cm="1">
        <f t="array" ref="X141">IF($D141="","",_xlfn.SWITCH($J141,"Equal allocation",ROUND(($G141+$G141*$H141)/12,2),"Weighted Allocation",ROUND(($G141+$G141*$H141)*_xll.ACCOUNTTURNOVER(Connection,$E$10,,$D141,,$E$4,X$2,X$2)/IF($G141=0,12,$G141),2),"Manual Allocation",AJ141))</f>
        <v/>
      </c>
    </row>
    <row r="142" spans="9:24" x14ac:dyDescent="0.45">
      <c r="I142" s="17"/>
      <c r="J142" s="17" t="str">
        <f t="shared" si="3"/>
        <v/>
      </c>
      <c r="K142" s="16" t="str">
        <f t="shared" si="4"/>
        <v/>
      </c>
      <c r="L142" s="16" t="str">
        <f t="shared" si="5"/>
        <v/>
      </c>
      <c r="M142" s="30" t="str" cm="1">
        <f t="array" ref="M142">IF($D142="","",_xlfn.SWITCH($J142,"Equal allocation",ROUND(($G142+$G142*$H142)/12,2),"Weighted Allocation",ROUND(($G142+$G142*$H142)*_xll.ACCOUNTTURNOVER(Connection,$E$10,,$D142,,$E$4,M$2,M$2)/IF($G142=0,12,$G142),2),"Manual Allocation",Y142))</f>
        <v/>
      </c>
      <c r="N142" s="30" t="str" cm="1">
        <f t="array" ref="N142">IF($D142="","",_xlfn.SWITCH($J142,"Equal allocation",ROUND(($G142+$G142*$H142)/12,2),"Weighted Allocation",ROUND(($G142+$G142*$H142)*_xll.ACCOUNTTURNOVER(Connection,$E$10,,$D142,,$E$4,N$2,N$2)/IF($G142=0,12,$G142),2),"Manual Allocation",Z142))</f>
        <v/>
      </c>
      <c r="O142" s="30" t="str" cm="1">
        <f t="array" ref="O142">IF($D142="","",_xlfn.SWITCH($J142,"Equal allocation",ROUND(($G142+$G142*$H142)/12,2),"Weighted Allocation",ROUND(($G142+$G142*$H142)*_xll.ACCOUNTTURNOVER(Connection,$E$10,,$D142,,$E$4,O$2,O$2)/IF($G142=0,12,$G142),2),"Manual Allocation",AA142))</f>
        <v/>
      </c>
      <c r="P142" s="30" t="str" cm="1">
        <f t="array" ref="P142">IF($D142="","",_xlfn.SWITCH($J142,"Equal allocation",ROUND(($G142+$G142*$H142)/12,2),"Weighted Allocation",ROUND(($G142+$G142*$H142)*_xll.ACCOUNTTURNOVER(Connection,$E$10,,$D142,,$E$4,P$2,P$2)/IF($G142=0,12,$G142),2),"Manual Allocation",AB142))</f>
        <v/>
      </c>
      <c r="Q142" s="30" t="str" cm="1">
        <f t="array" ref="Q142">IF($D142="","",_xlfn.SWITCH($J142,"Equal allocation",ROUND(($G142+$G142*$H142)/12,2),"Weighted Allocation",ROUND(($G142+$G142*$H142)*_xll.ACCOUNTTURNOVER(Connection,$E$10,,$D142,,$E$4,Q$2,Q$2)/IF($G142=0,12,$G142),2),"Manual Allocation",AC142))</f>
        <v/>
      </c>
      <c r="R142" s="30" t="str" cm="1">
        <f t="array" ref="R142">IF($D142="","",_xlfn.SWITCH($J142,"Equal allocation",ROUND(($G142+$G142*$H142)/12,2),"Weighted Allocation",ROUND(($G142+$G142*$H142)*_xll.ACCOUNTTURNOVER(Connection,$E$10,,$D142,,$E$4,R$2,R$2)/IF($G142=0,12,$G142),2),"Manual Allocation",AD142))</f>
        <v/>
      </c>
      <c r="S142" s="30" t="str" cm="1">
        <f t="array" ref="S142">IF($D142="","",_xlfn.SWITCH($J142,"Equal allocation",ROUND(($G142+$G142*$H142)/12,2),"Weighted Allocation",ROUND(($G142+$G142*$H142)*_xll.ACCOUNTTURNOVER(Connection,$E$10,,$D142,,$E$4,S$2,S$2)/IF($G142=0,12,$G142),2),"Manual Allocation",AE142))</f>
        <v/>
      </c>
      <c r="T142" s="30" t="str" cm="1">
        <f t="array" ref="T142">IF($D142="","",_xlfn.SWITCH($J142,"Equal allocation",ROUND(($G142+$G142*$H142)/12,2),"Weighted Allocation",ROUND(($G142+$G142*$H142)*_xll.ACCOUNTTURNOVER(Connection,$E$10,,$D142,,$E$4,T$2,T$2)/IF($G142=0,12,$G142),2),"Manual Allocation",AF142))</f>
        <v/>
      </c>
      <c r="U142" s="30" t="str" cm="1">
        <f t="array" ref="U142">IF($D142="","",_xlfn.SWITCH($J142,"Equal allocation",ROUND(($G142+$G142*$H142)/12,2),"Weighted Allocation",ROUND(($G142+$G142*$H142)*_xll.ACCOUNTTURNOVER(Connection,$E$10,,$D142,,$E$4,U$2,U$2)/IF($G142=0,12,$G142),2),"Manual Allocation",AG142))</f>
        <v/>
      </c>
      <c r="V142" s="30" t="str" cm="1">
        <f t="array" ref="V142">IF($D142="","",_xlfn.SWITCH($J142,"Equal allocation",ROUND(($G142+$G142*$H142)/12,2),"Weighted Allocation",ROUND(($G142+$G142*$H142)*_xll.ACCOUNTTURNOVER(Connection,$E$10,,$D142,,$E$4,V$2,V$2)/IF($G142=0,12,$G142),2),"Manual Allocation",AH142))</f>
        <v/>
      </c>
      <c r="W142" s="30" t="str" cm="1">
        <f t="array" ref="W142">IF($D142="","",_xlfn.SWITCH($J142,"Equal allocation",ROUND(($G142+$G142*$H142)/12,2),"Weighted Allocation",ROUND(($G142+$G142*$H142)*_xll.ACCOUNTTURNOVER(Connection,$E$10,,$D142,,$E$4,W$2,W$2)/IF($G142=0,12,$G142),2),"Manual Allocation",AI142))</f>
        <v/>
      </c>
      <c r="X142" s="30" t="str" cm="1">
        <f t="array" ref="X142">IF($D142="","",_xlfn.SWITCH($J142,"Equal allocation",ROUND(($G142+$G142*$H142)/12,2),"Weighted Allocation",ROUND(($G142+$G142*$H142)*_xll.ACCOUNTTURNOVER(Connection,$E$10,,$D142,,$E$4,X$2,X$2)/IF($G142=0,12,$G142),2),"Manual Allocation",AJ142))</f>
        <v/>
      </c>
    </row>
    <row r="143" spans="9:24" x14ac:dyDescent="0.45">
      <c r="I143" s="17"/>
      <c r="J143" s="17" t="str">
        <f t="shared" si="3"/>
        <v/>
      </c>
      <c r="K143" s="16" t="str">
        <f t="shared" si="4"/>
        <v/>
      </c>
      <c r="L143" s="16" t="str">
        <f t="shared" si="5"/>
        <v/>
      </c>
      <c r="M143" s="30" t="str" cm="1">
        <f t="array" ref="M143">IF($D143="","",_xlfn.SWITCH($J143,"Equal allocation",ROUND(($G143+$G143*$H143)/12,2),"Weighted Allocation",ROUND(($G143+$G143*$H143)*_xll.ACCOUNTTURNOVER(Connection,$E$10,,$D143,,$E$4,M$2,M$2)/IF($G143=0,12,$G143),2),"Manual Allocation",Y143))</f>
        <v/>
      </c>
      <c r="N143" s="30" t="str" cm="1">
        <f t="array" ref="N143">IF($D143="","",_xlfn.SWITCH($J143,"Equal allocation",ROUND(($G143+$G143*$H143)/12,2),"Weighted Allocation",ROUND(($G143+$G143*$H143)*_xll.ACCOUNTTURNOVER(Connection,$E$10,,$D143,,$E$4,N$2,N$2)/IF($G143=0,12,$G143),2),"Manual Allocation",Z143))</f>
        <v/>
      </c>
      <c r="O143" s="30" t="str" cm="1">
        <f t="array" ref="O143">IF($D143="","",_xlfn.SWITCH($J143,"Equal allocation",ROUND(($G143+$G143*$H143)/12,2),"Weighted Allocation",ROUND(($G143+$G143*$H143)*_xll.ACCOUNTTURNOVER(Connection,$E$10,,$D143,,$E$4,O$2,O$2)/IF($G143=0,12,$G143),2),"Manual Allocation",AA143))</f>
        <v/>
      </c>
      <c r="P143" s="30" t="str" cm="1">
        <f t="array" ref="P143">IF($D143="","",_xlfn.SWITCH($J143,"Equal allocation",ROUND(($G143+$G143*$H143)/12,2),"Weighted Allocation",ROUND(($G143+$G143*$H143)*_xll.ACCOUNTTURNOVER(Connection,$E$10,,$D143,,$E$4,P$2,P$2)/IF($G143=0,12,$G143),2),"Manual Allocation",AB143))</f>
        <v/>
      </c>
      <c r="Q143" s="30" t="str" cm="1">
        <f t="array" ref="Q143">IF($D143="","",_xlfn.SWITCH($J143,"Equal allocation",ROUND(($G143+$G143*$H143)/12,2),"Weighted Allocation",ROUND(($G143+$G143*$H143)*_xll.ACCOUNTTURNOVER(Connection,$E$10,,$D143,,$E$4,Q$2,Q$2)/IF($G143=0,12,$G143),2),"Manual Allocation",AC143))</f>
        <v/>
      </c>
      <c r="R143" s="30" t="str" cm="1">
        <f t="array" ref="R143">IF($D143="","",_xlfn.SWITCH($J143,"Equal allocation",ROUND(($G143+$G143*$H143)/12,2),"Weighted Allocation",ROUND(($G143+$G143*$H143)*_xll.ACCOUNTTURNOVER(Connection,$E$10,,$D143,,$E$4,R$2,R$2)/IF($G143=0,12,$G143),2),"Manual Allocation",AD143))</f>
        <v/>
      </c>
      <c r="S143" s="30" t="str" cm="1">
        <f t="array" ref="S143">IF($D143="","",_xlfn.SWITCH($J143,"Equal allocation",ROUND(($G143+$G143*$H143)/12,2),"Weighted Allocation",ROUND(($G143+$G143*$H143)*_xll.ACCOUNTTURNOVER(Connection,$E$10,,$D143,,$E$4,S$2,S$2)/IF($G143=0,12,$G143),2),"Manual Allocation",AE143))</f>
        <v/>
      </c>
      <c r="T143" s="30" t="str" cm="1">
        <f t="array" ref="T143">IF($D143="","",_xlfn.SWITCH($J143,"Equal allocation",ROUND(($G143+$G143*$H143)/12,2),"Weighted Allocation",ROUND(($G143+$G143*$H143)*_xll.ACCOUNTTURNOVER(Connection,$E$10,,$D143,,$E$4,T$2,T$2)/IF($G143=0,12,$G143),2),"Manual Allocation",AF143))</f>
        <v/>
      </c>
      <c r="U143" s="30" t="str" cm="1">
        <f t="array" ref="U143">IF($D143="","",_xlfn.SWITCH($J143,"Equal allocation",ROUND(($G143+$G143*$H143)/12,2),"Weighted Allocation",ROUND(($G143+$G143*$H143)*_xll.ACCOUNTTURNOVER(Connection,$E$10,,$D143,,$E$4,U$2,U$2)/IF($G143=0,12,$G143),2),"Manual Allocation",AG143))</f>
        <v/>
      </c>
      <c r="V143" s="30" t="str" cm="1">
        <f t="array" ref="V143">IF($D143="","",_xlfn.SWITCH($J143,"Equal allocation",ROUND(($G143+$G143*$H143)/12,2),"Weighted Allocation",ROUND(($G143+$G143*$H143)*_xll.ACCOUNTTURNOVER(Connection,$E$10,,$D143,,$E$4,V$2,V$2)/IF($G143=0,12,$G143),2),"Manual Allocation",AH143))</f>
        <v/>
      </c>
      <c r="W143" s="30" t="str" cm="1">
        <f t="array" ref="W143">IF($D143="","",_xlfn.SWITCH($J143,"Equal allocation",ROUND(($G143+$G143*$H143)/12,2),"Weighted Allocation",ROUND(($G143+$G143*$H143)*_xll.ACCOUNTTURNOVER(Connection,$E$10,,$D143,,$E$4,W$2,W$2)/IF($G143=0,12,$G143),2),"Manual Allocation",AI143))</f>
        <v/>
      </c>
      <c r="X143" s="30" t="str" cm="1">
        <f t="array" ref="X143">IF($D143="","",_xlfn.SWITCH($J143,"Equal allocation",ROUND(($G143+$G143*$H143)/12,2),"Weighted Allocation",ROUND(($G143+$G143*$H143)*_xll.ACCOUNTTURNOVER(Connection,$E$10,,$D143,,$E$4,X$2,X$2)/IF($G143=0,12,$G143),2),"Manual Allocation",AJ143))</f>
        <v/>
      </c>
    </row>
    <row r="144" spans="9:24" x14ac:dyDescent="0.45">
      <c r="I144" s="17"/>
      <c r="J144" s="17" t="str">
        <f t="shared" si="3"/>
        <v/>
      </c>
      <c r="K144" s="16" t="str">
        <f t="shared" si="4"/>
        <v/>
      </c>
      <c r="L144" s="16" t="str">
        <f t="shared" si="5"/>
        <v/>
      </c>
      <c r="M144" s="30" t="str" cm="1">
        <f t="array" ref="M144">IF($D144="","",_xlfn.SWITCH($J144,"Equal allocation",ROUND(($G144+$G144*$H144)/12,2),"Weighted Allocation",ROUND(($G144+$G144*$H144)*_xll.ACCOUNTTURNOVER(Connection,$E$10,,$D144,,$E$4,M$2,M$2)/IF($G144=0,12,$G144),2),"Manual Allocation",Y144))</f>
        <v/>
      </c>
      <c r="N144" s="30" t="str" cm="1">
        <f t="array" ref="N144">IF($D144="","",_xlfn.SWITCH($J144,"Equal allocation",ROUND(($G144+$G144*$H144)/12,2),"Weighted Allocation",ROUND(($G144+$G144*$H144)*_xll.ACCOUNTTURNOVER(Connection,$E$10,,$D144,,$E$4,N$2,N$2)/IF($G144=0,12,$G144),2),"Manual Allocation",Z144))</f>
        <v/>
      </c>
      <c r="O144" s="30" t="str" cm="1">
        <f t="array" ref="O144">IF($D144="","",_xlfn.SWITCH($J144,"Equal allocation",ROUND(($G144+$G144*$H144)/12,2),"Weighted Allocation",ROUND(($G144+$G144*$H144)*_xll.ACCOUNTTURNOVER(Connection,$E$10,,$D144,,$E$4,O$2,O$2)/IF($G144=0,12,$G144),2),"Manual Allocation",AA144))</f>
        <v/>
      </c>
      <c r="P144" s="30" t="str" cm="1">
        <f t="array" ref="P144">IF($D144="","",_xlfn.SWITCH($J144,"Equal allocation",ROUND(($G144+$G144*$H144)/12,2),"Weighted Allocation",ROUND(($G144+$G144*$H144)*_xll.ACCOUNTTURNOVER(Connection,$E$10,,$D144,,$E$4,P$2,P$2)/IF($G144=0,12,$G144),2),"Manual Allocation",AB144))</f>
        <v/>
      </c>
      <c r="Q144" s="30" t="str" cm="1">
        <f t="array" ref="Q144">IF($D144="","",_xlfn.SWITCH($J144,"Equal allocation",ROUND(($G144+$G144*$H144)/12,2),"Weighted Allocation",ROUND(($G144+$G144*$H144)*_xll.ACCOUNTTURNOVER(Connection,$E$10,,$D144,,$E$4,Q$2,Q$2)/IF($G144=0,12,$G144),2),"Manual Allocation",AC144))</f>
        <v/>
      </c>
      <c r="R144" s="30" t="str" cm="1">
        <f t="array" ref="R144">IF($D144="","",_xlfn.SWITCH($J144,"Equal allocation",ROUND(($G144+$G144*$H144)/12,2),"Weighted Allocation",ROUND(($G144+$G144*$H144)*_xll.ACCOUNTTURNOVER(Connection,$E$10,,$D144,,$E$4,R$2,R$2)/IF($G144=0,12,$G144),2),"Manual Allocation",AD144))</f>
        <v/>
      </c>
      <c r="S144" s="30" t="str" cm="1">
        <f t="array" ref="S144">IF($D144="","",_xlfn.SWITCH($J144,"Equal allocation",ROUND(($G144+$G144*$H144)/12,2),"Weighted Allocation",ROUND(($G144+$G144*$H144)*_xll.ACCOUNTTURNOVER(Connection,$E$10,,$D144,,$E$4,S$2,S$2)/IF($G144=0,12,$G144),2),"Manual Allocation",AE144))</f>
        <v/>
      </c>
      <c r="T144" s="30" t="str" cm="1">
        <f t="array" ref="T144">IF($D144="","",_xlfn.SWITCH($J144,"Equal allocation",ROUND(($G144+$G144*$H144)/12,2),"Weighted Allocation",ROUND(($G144+$G144*$H144)*_xll.ACCOUNTTURNOVER(Connection,$E$10,,$D144,,$E$4,T$2,T$2)/IF($G144=0,12,$G144),2),"Manual Allocation",AF144))</f>
        <v/>
      </c>
      <c r="U144" s="30" t="str" cm="1">
        <f t="array" ref="U144">IF($D144="","",_xlfn.SWITCH($J144,"Equal allocation",ROUND(($G144+$G144*$H144)/12,2),"Weighted Allocation",ROUND(($G144+$G144*$H144)*_xll.ACCOUNTTURNOVER(Connection,$E$10,,$D144,,$E$4,U$2,U$2)/IF($G144=0,12,$G144),2),"Manual Allocation",AG144))</f>
        <v/>
      </c>
      <c r="V144" s="30" t="str" cm="1">
        <f t="array" ref="V144">IF($D144="","",_xlfn.SWITCH($J144,"Equal allocation",ROUND(($G144+$G144*$H144)/12,2),"Weighted Allocation",ROUND(($G144+$G144*$H144)*_xll.ACCOUNTTURNOVER(Connection,$E$10,,$D144,,$E$4,V$2,V$2)/IF($G144=0,12,$G144),2),"Manual Allocation",AH144))</f>
        <v/>
      </c>
      <c r="W144" s="30" t="str" cm="1">
        <f t="array" ref="W144">IF($D144="","",_xlfn.SWITCH($J144,"Equal allocation",ROUND(($G144+$G144*$H144)/12,2),"Weighted Allocation",ROUND(($G144+$G144*$H144)*_xll.ACCOUNTTURNOVER(Connection,$E$10,,$D144,,$E$4,W$2,W$2)/IF($G144=0,12,$G144),2),"Manual Allocation",AI144))</f>
        <v/>
      </c>
      <c r="X144" s="30" t="str" cm="1">
        <f t="array" ref="X144">IF($D144="","",_xlfn.SWITCH($J144,"Equal allocation",ROUND(($G144+$G144*$H144)/12,2),"Weighted Allocation",ROUND(($G144+$G144*$H144)*_xll.ACCOUNTTURNOVER(Connection,$E$10,,$D144,,$E$4,X$2,X$2)/IF($G144=0,12,$G144),2),"Manual Allocation",AJ144))</f>
        <v/>
      </c>
    </row>
    <row r="145" spans="9:24" x14ac:dyDescent="0.45">
      <c r="I145" s="17"/>
      <c r="J145" s="17" t="str">
        <f t="shared" si="3"/>
        <v/>
      </c>
      <c r="K145" s="16" t="str">
        <f t="shared" si="4"/>
        <v/>
      </c>
      <c r="L145" s="16" t="str">
        <f t="shared" si="5"/>
        <v/>
      </c>
      <c r="M145" s="30" t="str" cm="1">
        <f t="array" ref="M145">IF($D145="","",_xlfn.SWITCH($J145,"Equal allocation",ROUND(($G145+$G145*$H145)/12,2),"Weighted Allocation",ROUND(($G145+$G145*$H145)*_xll.ACCOUNTTURNOVER(Connection,$E$10,,$D145,,$E$4,M$2,M$2)/IF($G145=0,12,$G145),2),"Manual Allocation",Y145))</f>
        <v/>
      </c>
      <c r="N145" s="30" t="str" cm="1">
        <f t="array" ref="N145">IF($D145="","",_xlfn.SWITCH($J145,"Equal allocation",ROUND(($G145+$G145*$H145)/12,2),"Weighted Allocation",ROUND(($G145+$G145*$H145)*_xll.ACCOUNTTURNOVER(Connection,$E$10,,$D145,,$E$4,N$2,N$2)/IF($G145=0,12,$G145),2),"Manual Allocation",Z145))</f>
        <v/>
      </c>
      <c r="O145" s="30" t="str" cm="1">
        <f t="array" ref="O145">IF($D145="","",_xlfn.SWITCH($J145,"Equal allocation",ROUND(($G145+$G145*$H145)/12,2),"Weighted Allocation",ROUND(($G145+$G145*$H145)*_xll.ACCOUNTTURNOVER(Connection,$E$10,,$D145,,$E$4,O$2,O$2)/IF($G145=0,12,$G145),2),"Manual Allocation",AA145))</f>
        <v/>
      </c>
      <c r="P145" s="30" t="str" cm="1">
        <f t="array" ref="P145">IF($D145="","",_xlfn.SWITCH($J145,"Equal allocation",ROUND(($G145+$G145*$H145)/12,2),"Weighted Allocation",ROUND(($G145+$G145*$H145)*_xll.ACCOUNTTURNOVER(Connection,$E$10,,$D145,,$E$4,P$2,P$2)/IF($G145=0,12,$G145),2),"Manual Allocation",AB145))</f>
        <v/>
      </c>
      <c r="Q145" s="30" t="str" cm="1">
        <f t="array" ref="Q145">IF($D145="","",_xlfn.SWITCH($J145,"Equal allocation",ROUND(($G145+$G145*$H145)/12,2),"Weighted Allocation",ROUND(($G145+$G145*$H145)*_xll.ACCOUNTTURNOVER(Connection,$E$10,,$D145,,$E$4,Q$2,Q$2)/IF($G145=0,12,$G145),2),"Manual Allocation",AC145))</f>
        <v/>
      </c>
      <c r="R145" s="30" t="str" cm="1">
        <f t="array" ref="R145">IF($D145="","",_xlfn.SWITCH($J145,"Equal allocation",ROUND(($G145+$G145*$H145)/12,2),"Weighted Allocation",ROUND(($G145+$G145*$H145)*_xll.ACCOUNTTURNOVER(Connection,$E$10,,$D145,,$E$4,R$2,R$2)/IF($G145=0,12,$G145),2),"Manual Allocation",AD145))</f>
        <v/>
      </c>
      <c r="S145" s="30" t="str" cm="1">
        <f t="array" ref="S145">IF($D145="","",_xlfn.SWITCH($J145,"Equal allocation",ROUND(($G145+$G145*$H145)/12,2),"Weighted Allocation",ROUND(($G145+$G145*$H145)*_xll.ACCOUNTTURNOVER(Connection,$E$10,,$D145,,$E$4,S$2,S$2)/IF($G145=0,12,$G145),2),"Manual Allocation",AE145))</f>
        <v/>
      </c>
      <c r="T145" s="30" t="str" cm="1">
        <f t="array" ref="T145">IF($D145="","",_xlfn.SWITCH($J145,"Equal allocation",ROUND(($G145+$G145*$H145)/12,2),"Weighted Allocation",ROUND(($G145+$G145*$H145)*_xll.ACCOUNTTURNOVER(Connection,$E$10,,$D145,,$E$4,T$2,T$2)/IF($G145=0,12,$G145),2),"Manual Allocation",AF145))</f>
        <v/>
      </c>
      <c r="U145" s="30" t="str" cm="1">
        <f t="array" ref="U145">IF($D145="","",_xlfn.SWITCH($J145,"Equal allocation",ROUND(($G145+$G145*$H145)/12,2),"Weighted Allocation",ROUND(($G145+$G145*$H145)*_xll.ACCOUNTTURNOVER(Connection,$E$10,,$D145,,$E$4,U$2,U$2)/IF($G145=0,12,$G145),2),"Manual Allocation",AG145))</f>
        <v/>
      </c>
      <c r="V145" s="30" t="str" cm="1">
        <f t="array" ref="V145">IF($D145="","",_xlfn.SWITCH($J145,"Equal allocation",ROUND(($G145+$G145*$H145)/12,2),"Weighted Allocation",ROUND(($G145+$G145*$H145)*_xll.ACCOUNTTURNOVER(Connection,$E$10,,$D145,,$E$4,V$2,V$2)/IF($G145=0,12,$G145),2),"Manual Allocation",AH145))</f>
        <v/>
      </c>
      <c r="W145" s="30" t="str" cm="1">
        <f t="array" ref="W145">IF($D145="","",_xlfn.SWITCH($J145,"Equal allocation",ROUND(($G145+$G145*$H145)/12,2),"Weighted Allocation",ROUND(($G145+$G145*$H145)*_xll.ACCOUNTTURNOVER(Connection,$E$10,,$D145,,$E$4,W$2,W$2)/IF($G145=0,12,$G145),2),"Manual Allocation",AI145))</f>
        <v/>
      </c>
      <c r="X145" s="30" t="str" cm="1">
        <f t="array" ref="X145">IF($D145="","",_xlfn.SWITCH($J145,"Equal allocation",ROUND(($G145+$G145*$H145)/12,2),"Weighted Allocation",ROUND(($G145+$G145*$H145)*_xll.ACCOUNTTURNOVER(Connection,$E$10,,$D145,,$E$4,X$2,X$2)/IF($G145=0,12,$G145),2),"Manual Allocation",AJ145))</f>
        <v/>
      </c>
    </row>
    <row r="146" spans="9:24" x14ac:dyDescent="0.45">
      <c r="I146" s="17"/>
      <c r="J146" s="17" t="str">
        <f t="shared" si="3"/>
        <v/>
      </c>
      <c r="K146" s="16" t="str">
        <f t="shared" si="4"/>
        <v/>
      </c>
      <c r="L146" s="16" t="str">
        <f t="shared" si="5"/>
        <v/>
      </c>
      <c r="M146" s="30" t="str" cm="1">
        <f t="array" ref="M146">IF($D146="","",_xlfn.SWITCH($J146,"Equal allocation",ROUND(($G146+$G146*$H146)/12,2),"Weighted Allocation",ROUND(($G146+$G146*$H146)*_xll.ACCOUNTTURNOVER(Connection,$E$10,,$D146,,$E$4,M$2,M$2)/IF($G146=0,12,$G146),2),"Manual Allocation",Y146))</f>
        <v/>
      </c>
      <c r="N146" s="30" t="str" cm="1">
        <f t="array" ref="N146">IF($D146="","",_xlfn.SWITCH($J146,"Equal allocation",ROUND(($G146+$G146*$H146)/12,2),"Weighted Allocation",ROUND(($G146+$G146*$H146)*_xll.ACCOUNTTURNOVER(Connection,$E$10,,$D146,,$E$4,N$2,N$2)/IF($G146=0,12,$G146),2),"Manual Allocation",Z146))</f>
        <v/>
      </c>
      <c r="O146" s="30" t="str" cm="1">
        <f t="array" ref="O146">IF($D146="","",_xlfn.SWITCH($J146,"Equal allocation",ROUND(($G146+$G146*$H146)/12,2),"Weighted Allocation",ROUND(($G146+$G146*$H146)*_xll.ACCOUNTTURNOVER(Connection,$E$10,,$D146,,$E$4,O$2,O$2)/IF($G146=0,12,$G146),2),"Manual Allocation",AA146))</f>
        <v/>
      </c>
      <c r="P146" s="30" t="str" cm="1">
        <f t="array" ref="P146">IF($D146="","",_xlfn.SWITCH($J146,"Equal allocation",ROUND(($G146+$G146*$H146)/12,2),"Weighted Allocation",ROUND(($G146+$G146*$H146)*_xll.ACCOUNTTURNOVER(Connection,$E$10,,$D146,,$E$4,P$2,P$2)/IF($G146=0,12,$G146),2),"Manual Allocation",AB146))</f>
        <v/>
      </c>
      <c r="Q146" s="30" t="str" cm="1">
        <f t="array" ref="Q146">IF($D146="","",_xlfn.SWITCH($J146,"Equal allocation",ROUND(($G146+$G146*$H146)/12,2),"Weighted Allocation",ROUND(($G146+$G146*$H146)*_xll.ACCOUNTTURNOVER(Connection,$E$10,,$D146,,$E$4,Q$2,Q$2)/IF($G146=0,12,$G146),2),"Manual Allocation",AC146))</f>
        <v/>
      </c>
      <c r="R146" s="30" t="str" cm="1">
        <f t="array" ref="R146">IF($D146="","",_xlfn.SWITCH($J146,"Equal allocation",ROUND(($G146+$G146*$H146)/12,2),"Weighted Allocation",ROUND(($G146+$G146*$H146)*_xll.ACCOUNTTURNOVER(Connection,$E$10,,$D146,,$E$4,R$2,R$2)/IF($G146=0,12,$G146),2),"Manual Allocation",AD146))</f>
        <v/>
      </c>
      <c r="S146" s="30" t="str" cm="1">
        <f t="array" ref="S146">IF($D146="","",_xlfn.SWITCH($J146,"Equal allocation",ROUND(($G146+$G146*$H146)/12,2),"Weighted Allocation",ROUND(($G146+$G146*$H146)*_xll.ACCOUNTTURNOVER(Connection,$E$10,,$D146,,$E$4,S$2,S$2)/IF($G146=0,12,$G146),2),"Manual Allocation",AE146))</f>
        <v/>
      </c>
      <c r="T146" s="30" t="str" cm="1">
        <f t="array" ref="T146">IF($D146="","",_xlfn.SWITCH($J146,"Equal allocation",ROUND(($G146+$G146*$H146)/12,2),"Weighted Allocation",ROUND(($G146+$G146*$H146)*_xll.ACCOUNTTURNOVER(Connection,$E$10,,$D146,,$E$4,T$2,T$2)/IF($G146=0,12,$G146),2),"Manual Allocation",AF146))</f>
        <v/>
      </c>
      <c r="U146" s="30" t="str" cm="1">
        <f t="array" ref="U146">IF($D146="","",_xlfn.SWITCH($J146,"Equal allocation",ROUND(($G146+$G146*$H146)/12,2),"Weighted Allocation",ROUND(($G146+$G146*$H146)*_xll.ACCOUNTTURNOVER(Connection,$E$10,,$D146,,$E$4,U$2,U$2)/IF($G146=0,12,$G146),2),"Manual Allocation",AG146))</f>
        <v/>
      </c>
      <c r="V146" s="30" t="str" cm="1">
        <f t="array" ref="V146">IF($D146="","",_xlfn.SWITCH($J146,"Equal allocation",ROUND(($G146+$G146*$H146)/12,2),"Weighted Allocation",ROUND(($G146+$G146*$H146)*_xll.ACCOUNTTURNOVER(Connection,$E$10,,$D146,,$E$4,V$2,V$2)/IF($G146=0,12,$G146),2),"Manual Allocation",AH146))</f>
        <v/>
      </c>
      <c r="W146" s="30" t="str" cm="1">
        <f t="array" ref="W146">IF($D146="","",_xlfn.SWITCH($J146,"Equal allocation",ROUND(($G146+$G146*$H146)/12,2),"Weighted Allocation",ROUND(($G146+$G146*$H146)*_xll.ACCOUNTTURNOVER(Connection,$E$10,,$D146,,$E$4,W$2,W$2)/IF($G146=0,12,$G146),2),"Manual Allocation",AI146))</f>
        <v/>
      </c>
      <c r="X146" s="30" t="str" cm="1">
        <f t="array" ref="X146">IF($D146="","",_xlfn.SWITCH($J146,"Equal allocation",ROUND(($G146+$G146*$H146)/12,2),"Weighted Allocation",ROUND(($G146+$G146*$H146)*_xll.ACCOUNTTURNOVER(Connection,$E$10,,$D146,,$E$4,X$2,X$2)/IF($G146=0,12,$G146),2),"Manual Allocation",AJ146))</f>
        <v/>
      </c>
    </row>
    <row r="147" spans="9:24" x14ac:dyDescent="0.45">
      <c r="I147" s="17"/>
      <c r="J147" s="17" t="str">
        <f t="shared" si="3"/>
        <v/>
      </c>
      <c r="K147" s="16" t="str">
        <f t="shared" si="4"/>
        <v/>
      </c>
      <c r="L147" s="16" t="str">
        <f t="shared" si="5"/>
        <v/>
      </c>
      <c r="M147" s="30" t="str" cm="1">
        <f t="array" ref="M147">IF($D147="","",_xlfn.SWITCH($J147,"Equal allocation",ROUND(($G147+$G147*$H147)/12,2),"Weighted Allocation",ROUND(($G147+$G147*$H147)*_xll.ACCOUNTTURNOVER(Connection,$E$10,,$D147,,$E$4,M$2,M$2)/IF($G147=0,12,$G147),2),"Manual Allocation",Y147))</f>
        <v/>
      </c>
      <c r="N147" s="30" t="str" cm="1">
        <f t="array" ref="N147">IF($D147="","",_xlfn.SWITCH($J147,"Equal allocation",ROUND(($G147+$G147*$H147)/12,2),"Weighted Allocation",ROUND(($G147+$G147*$H147)*_xll.ACCOUNTTURNOVER(Connection,$E$10,,$D147,,$E$4,N$2,N$2)/IF($G147=0,12,$G147),2),"Manual Allocation",Z147))</f>
        <v/>
      </c>
      <c r="O147" s="30" t="str" cm="1">
        <f t="array" ref="O147">IF($D147="","",_xlfn.SWITCH($J147,"Equal allocation",ROUND(($G147+$G147*$H147)/12,2),"Weighted Allocation",ROUND(($G147+$G147*$H147)*_xll.ACCOUNTTURNOVER(Connection,$E$10,,$D147,,$E$4,O$2,O$2)/IF($G147=0,12,$G147),2),"Manual Allocation",AA147))</f>
        <v/>
      </c>
      <c r="P147" s="30" t="str" cm="1">
        <f t="array" ref="P147">IF($D147="","",_xlfn.SWITCH($J147,"Equal allocation",ROUND(($G147+$G147*$H147)/12,2),"Weighted Allocation",ROUND(($G147+$G147*$H147)*_xll.ACCOUNTTURNOVER(Connection,$E$10,,$D147,,$E$4,P$2,P$2)/IF($G147=0,12,$G147),2),"Manual Allocation",AB147))</f>
        <v/>
      </c>
      <c r="Q147" s="30" t="str" cm="1">
        <f t="array" ref="Q147">IF($D147="","",_xlfn.SWITCH($J147,"Equal allocation",ROUND(($G147+$G147*$H147)/12,2),"Weighted Allocation",ROUND(($G147+$G147*$H147)*_xll.ACCOUNTTURNOVER(Connection,$E$10,,$D147,,$E$4,Q$2,Q$2)/IF($G147=0,12,$G147),2),"Manual Allocation",AC147))</f>
        <v/>
      </c>
      <c r="R147" s="30" t="str" cm="1">
        <f t="array" ref="R147">IF($D147="","",_xlfn.SWITCH($J147,"Equal allocation",ROUND(($G147+$G147*$H147)/12,2),"Weighted Allocation",ROUND(($G147+$G147*$H147)*_xll.ACCOUNTTURNOVER(Connection,$E$10,,$D147,,$E$4,R$2,R$2)/IF($G147=0,12,$G147),2),"Manual Allocation",AD147))</f>
        <v/>
      </c>
      <c r="S147" s="30" t="str" cm="1">
        <f t="array" ref="S147">IF($D147="","",_xlfn.SWITCH($J147,"Equal allocation",ROUND(($G147+$G147*$H147)/12,2),"Weighted Allocation",ROUND(($G147+$G147*$H147)*_xll.ACCOUNTTURNOVER(Connection,$E$10,,$D147,,$E$4,S$2,S$2)/IF($G147=0,12,$G147),2),"Manual Allocation",AE147))</f>
        <v/>
      </c>
      <c r="T147" s="30" t="str" cm="1">
        <f t="array" ref="T147">IF($D147="","",_xlfn.SWITCH($J147,"Equal allocation",ROUND(($G147+$G147*$H147)/12,2),"Weighted Allocation",ROUND(($G147+$G147*$H147)*_xll.ACCOUNTTURNOVER(Connection,$E$10,,$D147,,$E$4,T$2,T$2)/IF($G147=0,12,$G147),2),"Manual Allocation",AF147))</f>
        <v/>
      </c>
      <c r="U147" s="30" t="str" cm="1">
        <f t="array" ref="U147">IF($D147="","",_xlfn.SWITCH($J147,"Equal allocation",ROUND(($G147+$G147*$H147)/12,2),"Weighted Allocation",ROUND(($G147+$G147*$H147)*_xll.ACCOUNTTURNOVER(Connection,$E$10,,$D147,,$E$4,U$2,U$2)/IF($G147=0,12,$G147),2),"Manual Allocation",AG147))</f>
        <v/>
      </c>
      <c r="V147" s="30" t="str" cm="1">
        <f t="array" ref="V147">IF($D147="","",_xlfn.SWITCH($J147,"Equal allocation",ROUND(($G147+$G147*$H147)/12,2),"Weighted Allocation",ROUND(($G147+$G147*$H147)*_xll.ACCOUNTTURNOVER(Connection,$E$10,,$D147,,$E$4,V$2,V$2)/IF($G147=0,12,$G147),2),"Manual Allocation",AH147))</f>
        <v/>
      </c>
      <c r="W147" s="30" t="str" cm="1">
        <f t="array" ref="W147">IF($D147="","",_xlfn.SWITCH($J147,"Equal allocation",ROUND(($G147+$G147*$H147)/12,2),"Weighted Allocation",ROUND(($G147+$G147*$H147)*_xll.ACCOUNTTURNOVER(Connection,$E$10,,$D147,,$E$4,W$2,W$2)/IF($G147=0,12,$G147),2),"Manual Allocation",AI147))</f>
        <v/>
      </c>
      <c r="X147" s="30" t="str" cm="1">
        <f t="array" ref="X147">IF($D147="","",_xlfn.SWITCH($J147,"Equal allocation",ROUND(($G147+$G147*$H147)/12,2),"Weighted Allocation",ROUND(($G147+$G147*$H147)*_xll.ACCOUNTTURNOVER(Connection,$E$10,,$D147,,$E$4,X$2,X$2)/IF($G147=0,12,$G147),2),"Manual Allocation",AJ147))</f>
        <v/>
      </c>
    </row>
    <row r="148" spans="9:24" x14ac:dyDescent="0.45">
      <c r="I148" s="17"/>
      <c r="J148" s="17" t="str">
        <f t="shared" si="3"/>
        <v/>
      </c>
      <c r="K148" s="16" t="str">
        <f t="shared" si="4"/>
        <v/>
      </c>
      <c r="L148" s="16" t="str">
        <f t="shared" si="5"/>
        <v/>
      </c>
      <c r="M148" s="30" t="str" cm="1">
        <f t="array" ref="M148">IF($D148="","",_xlfn.SWITCH($J148,"Equal allocation",ROUND(($G148+$G148*$H148)/12,2),"Weighted Allocation",ROUND(($G148+$G148*$H148)*_xll.ACCOUNTTURNOVER(Connection,$E$10,,$D148,,$E$4,M$2,M$2)/IF($G148=0,12,$G148),2),"Manual Allocation",Y148))</f>
        <v/>
      </c>
      <c r="N148" s="30" t="str" cm="1">
        <f t="array" ref="N148">IF($D148="","",_xlfn.SWITCH($J148,"Equal allocation",ROUND(($G148+$G148*$H148)/12,2),"Weighted Allocation",ROUND(($G148+$G148*$H148)*_xll.ACCOUNTTURNOVER(Connection,$E$10,,$D148,,$E$4,N$2,N$2)/IF($G148=0,12,$G148),2),"Manual Allocation",Z148))</f>
        <v/>
      </c>
      <c r="O148" s="30" t="str" cm="1">
        <f t="array" ref="O148">IF($D148="","",_xlfn.SWITCH($J148,"Equal allocation",ROUND(($G148+$G148*$H148)/12,2),"Weighted Allocation",ROUND(($G148+$G148*$H148)*_xll.ACCOUNTTURNOVER(Connection,$E$10,,$D148,,$E$4,O$2,O$2)/IF($G148=0,12,$G148),2),"Manual Allocation",AA148))</f>
        <v/>
      </c>
      <c r="P148" s="30" t="str" cm="1">
        <f t="array" ref="P148">IF($D148="","",_xlfn.SWITCH($J148,"Equal allocation",ROUND(($G148+$G148*$H148)/12,2),"Weighted Allocation",ROUND(($G148+$G148*$H148)*_xll.ACCOUNTTURNOVER(Connection,$E$10,,$D148,,$E$4,P$2,P$2)/IF($G148=0,12,$G148),2),"Manual Allocation",AB148))</f>
        <v/>
      </c>
      <c r="Q148" s="30" t="str" cm="1">
        <f t="array" ref="Q148">IF($D148="","",_xlfn.SWITCH($J148,"Equal allocation",ROUND(($G148+$G148*$H148)/12,2),"Weighted Allocation",ROUND(($G148+$G148*$H148)*_xll.ACCOUNTTURNOVER(Connection,$E$10,,$D148,,$E$4,Q$2,Q$2)/IF($G148=0,12,$G148),2),"Manual Allocation",AC148))</f>
        <v/>
      </c>
      <c r="R148" s="30" t="str" cm="1">
        <f t="array" ref="R148">IF($D148="","",_xlfn.SWITCH($J148,"Equal allocation",ROUND(($G148+$G148*$H148)/12,2),"Weighted Allocation",ROUND(($G148+$G148*$H148)*_xll.ACCOUNTTURNOVER(Connection,$E$10,,$D148,,$E$4,R$2,R$2)/IF($G148=0,12,$G148),2),"Manual Allocation",AD148))</f>
        <v/>
      </c>
      <c r="S148" s="30" t="str" cm="1">
        <f t="array" ref="S148">IF($D148="","",_xlfn.SWITCH($J148,"Equal allocation",ROUND(($G148+$G148*$H148)/12,2),"Weighted Allocation",ROUND(($G148+$G148*$H148)*_xll.ACCOUNTTURNOVER(Connection,$E$10,,$D148,,$E$4,S$2,S$2)/IF($G148=0,12,$G148),2),"Manual Allocation",AE148))</f>
        <v/>
      </c>
      <c r="T148" s="30" t="str" cm="1">
        <f t="array" ref="T148">IF($D148="","",_xlfn.SWITCH($J148,"Equal allocation",ROUND(($G148+$G148*$H148)/12,2),"Weighted Allocation",ROUND(($G148+$G148*$H148)*_xll.ACCOUNTTURNOVER(Connection,$E$10,,$D148,,$E$4,T$2,T$2)/IF($G148=0,12,$G148),2),"Manual Allocation",AF148))</f>
        <v/>
      </c>
      <c r="U148" s="30" t="str" cm="1">
        <f t="array" ref="U148">IF($D148="","",_xlfn.SWITCH($J148,"Equal allocation",ROUND(($G148+$G148*$H148)/12,2),"Weighted Allocation",ROUND(($G148+$G148*$H148)*_xll.ACCOUNTTURNOVER(Connection,$E$10,,$D148,,$E$4,U$2,U$2)/IF($G148=0,12,$G148),2),"Manual Allocation",AG148))</f>
        <v/>
      </c>
      <c r="V148" s="30" t="str" cm="1">
        <f t="array" ref="V148">IF($D148="","",_xlfn.SWITCH($J148,"Equal allocation",ROUND(($G148+$G148*$H148)/12,2),"Weighted Allocation",ROUND(($G148+$G148*$H148)*_xll.ACCOUNTTURNOVER(Connection,$E$10,,$D148,,$E$4,V$2,V$2)/IF($G148=0,12,$G148),2),"Manual Allocation",AH148))</f>
        <v/>
      </c>
      <c r="W148" s="30" t="str" cm="1">
        <f t="array" ref="W148">IF($D148="","",_xlfn.SWITCH($J148,"Equal allocation",ROUND(($G148+$G148*$H148)/12,2),"Weighted Allocation",ROUND(($G148+$G148*$H148)*_xll.ACCOUNTTURNOVER(Connection,$E$10,,$D148,,$E$4,W$2,W$2)/IF($G148=0,12,$G148),2),"Manual Allocation",AI148))</f>
        <v/>
      </c>
      <c r="X148" s="30" t="str" cm="1">
        <f t="array" ref="X148">IF($D148="","",_xlfn.SWITCH($J148,"Equal allocation",ROUND(($G148+$G148*$H148)/12,2),"Weighted Allocation",ROUND(($G148+$G148*$H148)*_xll.ACCOUNTTURNOVER(Connection,$E$10,,$D148,,$E$4,X$2,X$2)/IF($G148=0,12,$G148),2),"Manual Allocation",AJ148))</f>
        <v/>
      </c>
    </row>
    <row r="149" spans="9:24" x14ac:dyDescent="0.45">
      <c r="I149" s="17"/>
      <c r="J149" s="17" t="str">
        <f t="shared" si="3"/>
        <v/>
      </c>
      <c r="K149" s="16" t="str">
        <f t="shared" si="4"/>
        <v/>
      </c>
      <c r="L149" s="16" t="str">
        <f t="shared" si="5"/>
        <v/>
      </c>
      <c r="M149" s="30" t="str" cm="1">
        <f t="array" ref="M149">IF($D149="","",_xlfn.SWITCH($J149,"Equal allocation",ROUND(($G149+$G149*$H149)/12,2),"Weighted Allocation",ROUND(($G149+$G149*$H149)*_xll.ACCOUNTTURNOVER(Connection,$E$10,,$D149,,$E$4,M$2,M$2)/IF($G149=0,12,$G149),2),"Manual Allocation",Y149))</f>
        <v/>
      </c>
      <c r="N149" s="30" t="str" cm="1">
        <f t="array" ref="N149">IF($D149="","",_xlfn.SWITCH($J149,"Equal allocation",ROUND(($G149+$G149*$H149)/12,2),"Weighted Allocation",ROUND(($G149+$G149*$H149)*_xll.ACCOUNTTURNOVER(Connection,$E$10,,$D149,,$E$4,N$2,N$2)/IF($G149=0,12,$G149),2),"Manual Allocation",Z149))</f>
        <v/>
      </c>
      <c r="O149" s="30" t="str" cm="1">
        <f t="array" ref="O149">IF($D149="","",_xlfn.SWITCH($J149,"Equal allocation",ROUND(($G149+$G149*$H149)/12,2),"Weighted Allocation",ROUND(($G149+$G149*$H149)*_xll.ACCOUNTTURNOVER(Connection,$E$10,,$D149,,$E$4,O$2,O$2)/IF($G149=0,12,$G149),2),"Manual Allocation",AA149))</f>
        <v/>
      </c>
      <c r="P149" s="30" t="str" cm="1">
        <f t="array" ref="P149">IF($D149="","",_xlfn.SWITCH($J149,"Equal allocation",ROUND(($G149+$G149*$H149)/12,2),"Weighted Allocation",ROUND(($G149+$G149*$H149)*_xll.ACCOUNTTURNOVER(Connection,$E$10,,$D149,,$E$4,P$2,P$2)/IF($G149=0,12,$G149),2),"Manual Allocation",AB149))</f>
        <v/>
      </c>
      <c r="Q149" s="30" t="str" cm="1">
        <f t="array" ref="Q149">IF($D149="","",_xlfn.SWITCH($J149,"Equal allocation",ROUND(($G149+$G149*$H149)/12,2),"Weighted Allocation",ROUND(($G149+$G149*$H149)*_xll.ACCOUNTTURNOVER(Connection,$E$10,,$D149,,$E$4,Q$2,Q$2)/IF($G149=0,12,$G149),2),"Manual Allocation",AC149))</f>
        <v/>
      </c>
      <c r="R149" s="30" t="str" cm="1">
        <f t="array" ref="R149">IF($D149="","",_xlfn.SWITCH($J149,"Equal allocation",ROUND(($G149+$G149*$H149)/12,2),"Weighted Allocation",ROUND(($G149+$G149*$H149)*_xll.ACCOUNTTURNOVER(Connection,$E$10,,$D149,,$E$4,R$2,R$2)/IF($G149=0,12,$G149),2),"Manual Allocation",AD149))</f>
        <v/>
      </c>
      <c r="S149" s="30" t="str" cm="1">
        <f t="array" ref="S149">IF($D149="","",_xlfn.SWITCH($J149,"Equal allocation",ROUND(($G149+$G149*$H149)/12,2),"Weighted Allocation",ROUND(($G149+$G149*$H149)*_xll.ACCOUNTTURNOVER(Connection,$E$10,,$D149,,$E$4,S$2,S$2)/IF($G149=0,12,$G149),2),"Manual Allocation",AE149))</f>
        <v/>
      </c>
      <c r="T149" s="30" t="str" cm="1">
        <f t="array" ref="T149">IF($D149="","",_xlfn.SWITCH($J149,"Equal allocation",ROUND(($G149+$G149*$H149)/12,2),"Weighted Allocation",ROUND(($G149+$G149*$H149)*_xll.ACCOUNTTURNOVER(Connection,$E$10,,$D149,,$E$4,T$2,T$2)/IF($G149=0,12,$G149),2),"Manual Allocation",AF149))</f>
        <v/>
      </c>
      <c r="U149" s="30" t="str" cm="1">
        <f t="array" ref="U149">IF($D149="","",_xlfn.SWITCH($J149,"Equal allocation",ROUND(($G149+$G149*$H149)/12,2),"Weighted Allocation",ROUND(($G149+$G149*$H149)*_xll.ACCOUNTTURNOVER(Connection,$E$10,,$D149,,$E$4,U$2,U$2)/IF($G149=0,12,$G149),2),"Manual Allocation",AG149))</f>
        <v/>
      </c>
      <c r="V149" s="30" t="str" cm="1">
        <f t="array" ref="V149">IF($D149="","",_xlfn.SWITCH($J149,"Equal allocation",ROUND(($G149+$G149*$H149)/12,2),"Weighted Allocation",ROUND(($G149+$G149*$H149)*_xll.ACCOUNTTURNOVER(Connection,$E$10,,$D149,,$E$4,V$2,V$2)/IF($G149=0,12,$G149),2),"Manual Allocation",AH149))</f>
        <v/>
      </c>
      <c r="W149" s="30" t="str" cm="1">
        <f t="array" ref="W149">IF($D149="","",_xlfn.SWITCH($J149,"Equal allocation",ROUND(($G149+$G149*$H149)/12,2),"Weighted Allocation",ROUND(($G149+$G149*$H149)*_xll.ACCOUNTTURNOVER(Connection,$E$10,,$D149,,$E$4,W$2,W$2)/IF($G149=0,12,$G149),2),"Manual Allocation",AI149))</f>
        <v/>
      </c>
      <c r="X149" s="30" t="str" cm="1">
        <f t="array" ref="X149">IF($D149="","",_xlfn.SWITCH($J149,"Equal allocation",ROUND(($G149+$G149*$H149)/12,2),"Weighted Allocation",ROUND(($G149+$G149*$H149)*_xll.ACCOUNTTURNOVER(Connection,$E$10,,$D149,,$E$4,X$2,X$2)/IF($G149=0,12,$G149),2),"Manual Allocation",AJ149))</f>
        <v/>
      </c>
    </row>
    <row r="150" spans="9:24" x14ac:dyDescent="0.45">
      <c r="I150" s="17"/>
      <c r="J150" s="17" t="str">
        <f t="shared" si="3"/>
        <v/>
      </c>
      <c r="K150" s="16" t="str">
        <f t="shared" si="4"/>
        <v/>
      </c>
      <c r="L150" s="16" t="str">
        <f t="shared" si="5"/>
        <v/>
      </c>
      <c r="M150" s="30" t="str" cm="1">
        <f t="array" ref="M150">IF($D150="","",_xlfn.SWITCH($J150,"Equal allocation",ROUND(($G150+$G150*$H150)/12,2),"Weighted Allocation",ROUND(($G150+$G150*$H150)*_xll.ACCOUNTTURNOVER(Connection,$E$10,,$D150,,$E$4,M$2,M$2)/IF($G150=0,12,$G150),2),"Manual Allocation",Y150))</f>
        <v/>
      </c>
      <c r="N150" s="30" t="str" cm="1">
        <f t="array" ref="N150">IF($D150="","",_xlfn.SWITCH($J150,"Equal allocation",ROUND(($G150+$G150*$H150)/12,2),"Weighted Allocation",ROUND(($G150+$G150*$H150)*_xll.ACCOUNTTURNOVER(Connection,$E$10,,$D150,,$E$4,N$2,N$2)/IF($G150=0,12,$G150),2),"Manual Allocation",Z150))</f>
        <v/>
      </c>
      <c r="O150" s="30" t="str" cm="1">
        <f t="array" ref="O150">IF($D150="","",_xlfn.SWITCH($J150,"Equal allocation",ROUND(($G150+$G150*$H150)/12,2),"Weighted Allocation",ROUND(($G150+$G150*$H150)*_xll.ACCOUNTTURNOVER(Connection,$E$10,,$D150,,$E$4,O$2,O$2)/IF($G150=0,12,$G150),2),"Manual Allocation",AA150))</f>
        <v/>
      </c>
      <c r="P150" s="30" t="str" cm="1">
        <f t="array" ref="P150">IF($D150="","",_xlfn.SWITCH($J150,"Equal allocation",ROUND(($G150+$G150*$H150)/12,2),"Weighted Allocation",ROUND(($G150+$G150*$H150)*_xll.ACCOUNTTURNOVER(Connection,$E$10,,$D150,,$E$4,P$2,P$2)/IF($G150=0,12,$G150),2),"Manual Allocation",AB150))</f>
        <v/>
      </c>
      <c r="Q150" s="30" t="str" cm="1">
        <f t="array" ref="Q150">IF($D150="","",_xlfn.SWITCH($J150,"Equal allocation",ROUND(($G150+$G150*$H150)/12,2),"Weighted Allocation",ROUND(($G150+$G150*$H150)*_xll.ACCOUNTTURNOVER(Connection,$E$10,,$D150,,$E$4,Q$2,Q$2)/IF($G150=0,12,$G150),2),"Manual Allocation",AC150))</f>
        <v/>
      </c>
      <c r="R150" s="30" t="str" cm="1">
        <f t="array" ref="R150">IF($D150="","",_xlfn.SWITCH($J150,"Equal allocation",ROUND(($G150+$G150*$H150)/12,2),"Weighted Allocation",ROUND(($G150+$G150*$H150)*_xll.ACCOUNTTURNOVER(Connection,$E$10,,$D150,,$E$4,R$2,R$2)/IF($G150=0,12,$G150),2),"Manual Allocation",AD150))</f>
        <v/>
      </c>
      <c r="S150" s="30" t="str" cm="1">
        <f t="array" ref="S150">IF($D150="","",_xlfn.SWITCH($J150,"Equal allocation",ROUND(($G150+$G150*$H150)/12,2),"Weighted Allocation",ROUND(($G150+$G150*$H150)*_xll.ACCOUNTTURNOVER(Connection,$E$10,,$D150,,$E$4,S$2,S$2)/IF($G150=0,12,$G150),2),"Manual Allocation",AE150))</f>
        <v/>
      </c>
      <c r="T150" s="30" t="str" cm="1">
        <f t="array" ref="T150">IF($D150="","",_xlfn.SWITCH($J150,"Equal allocation",ROUND(($G150+$G150*$H150)/12,2),"Weighted Allocation",ROUND(($G150+$G150*$H150)*_xll.ACCOUNTTURNOVER(Connection,$E$10,,$D150,,$E$4,T$2,T$2)/IF($G150=0,12,$G150),2),"Manual Allocation",AF150))</f>
        <v/>
      </c>
      <c r="U150" s="30" t="str" cm="1">
        <f t="array" ref="U150">IF($D150="","",_xlfn.SWITCH($J150,"Equal allocation",ROUND(($G150+$G150*$H150)/12,2),"Weighted Allocation",ROUND(($G150+$G150*$H150)*_xll.ACCOUNTTURNOVER(Connection,$E$10,,$D150,,$E$4,U$2,U$2)/IF($G150=0,12,$G150),2),"Manual Allocation",AG150))</f>
        <v/>
      </c>
      <c r="V150" s="30" t="str" cm="1">
        <f t="array" ref="V150">IF($D150="","",_xlfn.SWITCH($J150,"Equal allocation",ROUND(($G150+$G150*$H150)/12,2),"Weighted Allocation",ROUND(($G150+$G150*$H150)*_xll.ACCOUNTTURNOVER(Connection,$E$10,,$D150,,$E$4,V$2,V$2)/IF($G150=0,12,$G150),2),"Manual Allocation",AH150))</f>
        <v/>
      </c>
      <c r="W150" s="30" t="str" cm="1">
        <f t="array" ref="W150">IF($D150="","",_xlfn.SWITCH($J150,"Equal allocation",ROUND(($G150+$G150*$H150)/12,2),"Weighted Allocation",ROUND(($G150+$G150*$H150)*_xll.ACCOUNTTURNOVER(Connection,$E$10,,$D150,,$E$4,W$2,W$2)/IF($G150=0,12,$G150),2),"Manual Allocation",AI150))</f>
        <v/>
      </c>
      <c r="X150" s="30" t="str" cm="1">
        <f t="array" ref="X150">IF($D150="","",_xlfn.SWITCH($J150,"Equal allocation",ROUND(($G150+$G150*$H150)/12,2),"Weighted Allocation",ROUND(($G150+$G150*$H150)*_xll.ACCOUNTTURNOVER(Connection,$E$10,,$D150,,$E$4,X$2,X$2)/IF($G150=0,12,$G150),2),"Manual Allocation",AJ150))</f>
        <v/>
      </c>
    </row>
    <row r="151" spans="9:24" x14ac:dyDescent="0.45">
      <c r="I151" s="17"/>
      <c r="J151" s="17" t="str">
        <f t="shared" si="3"/>
        <v/>
      </c>
      <c r="K151" s="16" t="str">
        <f t="shared" si="4"/>
        <v/>
      </c>
      <c r="L151" s="16" t="str">
        <f t="shared" si="5"/>
        <v/>
      </c>
      <c r="M151" s="30" t="str" cm="1">
        <f t="array" ref="M151">IF($D151="","",_xlfn.SWITCH($J151,"Equal allocation",ROUND(($G151+$G151*$H151)/12,2),"Weighted Allocation",ROUND(($G151+$G151*$H151)*_xll.ACCOUNTTURNOVER(Connection,$E$10,,$D151,,$E$4,M$2,M$2)/IF($G151=0,12,$G151),2),"Manual Allocation",Y151))</f>
        <v/>
      </c>
      <c r="N151" s="30" t="str" cm="1">
        <f t="array" ref="N151">IF($D151="","",_xlfn.SWITCH($J151,"Equal allocation",ROUND(($G151+$G151*$H151)/12,2),"Weighted Allocation",ROUND(($G151+$G151*$H151)*_xll.ACCOUNTTURNOVER(Connection,$E$10,,$D151,,$E$4,N$2,N$2)/IF($G151=0,12,$G151),2),"Manual Allocation",Z151))</f>
        <v/>
      </c>
      <c r="O151" s="30" t="str" cm="1">
        <f t="array" ref="O151">IF($D151="","",_xlfn.SWITCH($J151,"Equal allocation",ROUND(($G151+$G151*$H151)/12,2),"Weighted Allocation",ROUND(($G151+$G151*$H151)*_xll.ACCOUNTTURNOVER(Connection,$E$10,,$D151,,$E$4,O$2,O$2)/IF($G151=0,12,$G151),2),"Manual Allocation",AA151))</f>
        <v/>
      </c>
      <c r="P151" s="30" t="str" cm="1">
        <f t="array" ref="P151">IF($D151="","",_xlfn.SWITCH($J151,"Equal allocation",ROUND(($G151+$G151*$H151)/12,2),"Weighted Allocation",ROUND(($G151+$G151*$H151)*_xll.ACCOUNTTURNOVER(Connection,$E$10,,$D151,,$E$4,P$2,P$2)/IF($G151=0,12,$G151),2),"Manual Allocation",AB151))</f>
        <v/>
      </c>
      <c r="Q151" s="30" t="str" cm="1">
        <f t="array" ref="Q151">IF($D151="","",_xlfn.SWITCH($J151,"Equal allocation",ROUND(($G151+$G151*$H151)/12,2),"Weighted Allocation",ROUND(($G151+$G151*$H151)*_xll.ACCOUNTTURNOVER(Connection,$E$10,,$D151,,$E$4,Q$2,Q$2)/IF($G151=0,12,$G151),2),"Manual Allocation",AC151))</f>
        <v/>
      </c>
      <c r="R151" s="30" t="str" cm="1">
        <f t="array" ref="R151">IF($D151="","",_xlfn.SWITCH($J151,"Equal allocation",ROUND(($G151+$G151*$H151)/12,2),"Weighted Allocation",ROUND(($G151+$G151*$H151)*_xll.ACCOUNTTURNOVER(Connection,$E$10,,$D151,,$E$4,R$2,R$2)/IF($G151=0,12,$G151),2),"Manual Allocation",AD151))</f>
        <v/>
      </c>
      <c r="S151" s="30" t="str" cm="1">
        <f t="array" ref="S151">IF($D151="","",_xlfn.SWITCH($J151,"Equal allocation",ROUND(($G151+$G151*$H151)/12,2),"Weighted Allocation",ROUND(($G151+$G151*$H151)*_xll.ACCOUNTTURNOVER(Connection,$E$10,,$D151,,$E$4,S$2,S$2)/IF($G151=0,12,$G151),2),"Manual Allocation",AE151))</f>
        <v/>
      </c>
      <c r="T151" s="30" t="str" cm="1">
        <f t="array" ref="T151">IF($D151="","",_xlfn.SWITCH($J151,"Equal allocation",ROUND(($G151+$G151*$H151)/12,2),"Weighted Allocation",ROUND(($G151+$G151*$H151)*_xll.ACCOUNTTURNOVER(Connection,$E$10,,$D151,,$E$4,T$2,T$2)/IF($G151=0,12,$G151),2),"Manual Allocation",AF151))</f>
        <v/>
      </c>
      <c r="U151" s="30" t="str" cm="1">
        <f t="array" ref="U151">IF($D151="","",_xlfn.SWITCH($J151,"Equal allocation",ROUND(($G151+$G151*$H151)/12,2),"Weighted Allocation",ROUND(($G151+$G151*$H151)*_xll.ACCOUNTTURNOVER(Connection,$E$10,,$D151,,$E$4,U$2,U$2)/IF($G151=0,12,$G151),2),"Manual Allocation",AG151))</f>
        <v/>
      </c>
      <c r="V151" s="30" t="str" cm="1">
        <f t="array" ref="V151">IF($D151="","",_xlfn.SWITCH($J151,"Equal allocation",ROUND(($G151+$G151*$H151)/12,2),"Weighted Allocation",ROUND(($G151+$G151*$H151)*_xll.ACCOUNTTURNOVER(Connection,$E$10,,$D151,,$E$4,V$2,V$2)/IF($G151=0,12,$G151),2),"Manual Allocation",AH151))</f>
        <v/>
      </c>
      <c r="W151" s="30" t="str" cm="1">
        <f t="array" ref="W151">IF($D151="","",_xlfn.SWITCH($J151,"Equal allocation",ROUND(($G151+$G151*$H151)/12,2),"Weighted Allocation",ROUND(($G151+$G151*$H151)*_xll.ACCOUNTTURNOVER(Connection,$E$10,,$D151,,$E$4,W$2,W$2)/IF($G151=0,12,$G151),2),"Manual Allocation",AI151))</f>
        <v/>
      </c>
      <c r="X151" s="30" t="str" cm="1">
        <f t="array" ref="X151">IF($D151="","",_xlfn.SWITCH($J151,"Equal allocation",ROUND(($G151+$G151*$H151)/12,2),"Weighted Allocation",ROUND(($G151+$G151*$H151)*_xll.ACCOUNTTURNOVER(Connection,$E$10,,$D151,,$E$4,X$2,X$2)/IF($G151=0,12,$G151),2),"Manual Allocation",AJ151))</f>
        <v/>
      </c>
    </row>
    <row r="152" spans="9:24" x14ac:dyDescent="0.45">
      <c r="I152" s="17"/>
      <c r="J152" s="17" t="str">
        <f t="shared" si="3"/>
        <v/>
      </c>
      <c r="K152" s="16" t="str">
        <f t="shared" si="4"/>
        <v/>
      </c>
      <c r="L152" s="16" t="str">
        <f t="shared" si="5"/>
        <v/>
      </c>
      <c r="M152" s="30" t="str" cm="1">
        <f t="array" ref="M152">IF($D152="","",_xlfn.SWITCH($J152,"Equal allocation",ROUND(($G152+$G152*$H152)/12,2),"Weighted Allocation",ROUND(($G152+$G152*$H152)*_xll.ACCOUNTTURNOVER(Connection,$E$10,,$D152,,$E$4,M$2,M$2)/IF($G152=0,12,$G152),2),"Manual Allocation",Y152))</f>
        <v/>
      </c>
      <c r="N152" s="30" t="str" cm="1">
        <f t="array" ref="N152">IF($D152="","",_xlfn.SWITCH($J152,"Equal allocation",ROUND(($G152+$G152*$H152)/12,2),"Weighted Allocation",ROUND(($G152+$G152*$H152)*_xll.ACCOUNTTURNOVER(Connection,$E$10,,$D152,,$E$4,N$2,N$2)/IF($G152=0,12,$G152),2),"Manual Allocation",Z152))</f>
        <v/>
      </c>
      <c r="O152" s="30" t="str" cm="1">
        <f t="array" ref="O152">IF($D152="","",_xlfn.SWITCH($J152,"Equal allocation",ROUND(($G152+$G152*$H152)/12,2),"Weighted Allocation",ROUND(($G152+$G152*$H152)*_xll.ACCOUNTTURNOVER(Connection,$E$10,,$D152,,$E$4,O$2,O$2)/IF($G152=0,12,$G152),2),"Manual Allocation",AA152))</f>
        <v/>
      </c>
      <c r="P152" s="30" t="str" cm="1">
        <f t="array" ref="P152">IF($D152="","",_xlfn.SWITCH($J152,"Equal allocation",ROUND(($G152+$G152*$H152)/12,2),"Weighted Allocation",ROUND(($G152+$G152*$H152)*_xll.ACCOUNTTURNOVER(Connection,$E$10,,$D152,,$E$4,P$2,P$2)/IF($G152=0,12,$G152),2),"Manual Allocation",AB152))</f>
        <v/>
      </c>
      <c r="Q152" s="30" t="str" cm="1">
        <f t="array" ref="Q152">IF($D152="","",_xlfn.SWITCH($J152,"Equal allocation",ROUND(($G152+$G152*$H152)/12,2),"Weighted Allocation",ROUND(($G152+$G152*$H152)*_xll.ACCOUNTTURNOVER(Connection,$E$10,,$D152,,$E$4,Q$2,Q$2)/IF($G152=0,12,$G152),2),"Manual Allocation",AC152))</f>
        <v/>
      </c>
      <c r="R152" s="30" t="str" cm="1">
        <f t="array" ref="R152">IF($D152="","",_xlfn.SWITCH($J152,"Equal allocation",ROUND(($G152+$G152*$H152)/12,2),"Weighted Allocation",ROUND(($G152+$G152*$H152)*_xll.ACCOUNTTURNOVER(Connection,$E$10,,$D152,,$E$4,R$2,R$2)/IF($G152=0,12,$G152),2),"Manual Allocation",AD152))</f>
        <v/>
      </c>
      <c r="S152" s="30" t="str" cm="1">
        <f t="array" ref="S152">IF($D152="","",_xlfn.SWITCH($J152,"Equal allocation",ROUND(($G152+$G152*$H152)/12,2),"Weighted Allocation",ROUND(($G152+$G152*$H152)*_xll.ACCOUNTTURNOVER(Connection,$E$10,,$D152,,$E$4,S$2,S$2)/IF($G152=0,12,$G152),2),"Manual Allocation",AE152))</f>
        <v/>
      </c>
      <c r="T152" s="30" t="str" cm="1">
        <f t="array" ref="T152">IF($D152="","",_xlfn.SWITCH($J152,"Equal allocation",ROUND(($G152+$G152*$H152)/12,2),"Weighted Allocation",ROUND(($G152+$G152*$H152)*_xll.ACCOUNTTURNOVER(Connection,$E$10,,$D152,,$E$4,T$2,T$2)/IF($G152=0,12,$G152),2),"Manual Allocation",AF152))</f>
        <v/>
      </c>
      <c r="U152" s="30" t="str" cm="1">
        <f t="array" ref="U152">IF($D152="","",_xlfn.SWITCH($J152,"Equal allocation",ROUND(($G152+$G152*$H152)/12,2),"Weighted Allocation",ROUND(($G152+$G152*$H152)*_xll.ACCOUNTTURNOVER(Connection,$E$10,,$D152,,$E$4,U$2,U$2)/IF($G152=0,12,$G152),2),"Manual Allocation",AG152))</f>
        <v/>
      </c>
      <c r="V152" s="30" t="str" cm="1">
        <f t="array" ref="V152">IF($D152="","",_xlfn.SWITCH($J152,"Equal allocation",ROUND(($G152+$G152*$H152)/12,2),"Weighted Allocation",ROUND(($G152+$G152*$H152)*_xll.ACCOUNTTURNOVER(Connection,$E$10,,$D152,,$E$4,V$2,V$2)/IF($G152=0,12,$G152),2),"Manual Allocation",AH152))</f>
        <v/>
      </c>
      <c r="W152" s="30" t="str" cm="1">
        <f t="array" ref="W152">IF($D152="","",_xlfn.SWITCH($J152,"Equal allocation",ROUND(($G152+$G152*$H152)/12,2),"Weighted Allocation",ROUND(($G152+$G152*$H152)*_xll.ACCOUNTTURNOVER(Connection,$E$10,,$D152,,$E$4,W$2,W$2)/IF($G152=0,12,$G152),2),"Manual Allocation",AI152))</f>
        <v/>
      </c>
      <c r="X152" s="30" t="str" cm="1">
        <f t="array" ref="X152">IF($D152="","",_xlfn.SWITCH($J152,"Equal allocation",ROUND(($G152+$G152*$H152)/12,2),"Weighted Allocation",ROUND(($G152+$G152*$H152)*_xll.ACCOUNTTURNOVER(Connection,$E$10,,$D152,,$E$4,X$2,X$2)/IF($G152=0,12,$G152),2),"Manual Allocation",AJ152))</f>
        <v/>
      </c>
    </row>
    <row r="153" spans="9:24" x14ac:dyDescent="0.45">
      <c r="I153" s="17"/>
      <c r="J153" s="17" t="str">
        <f t="shared" si="3"/>
        <v/>
      </c>
      <c r="K153" s="16" t="str">
        <f t="shared" si="4"/>
        <v/>
      </c>
      <c r="L153" s="16" t="str">
        <f t="shared" si="5"/>
        <v/>
      </c>
      <c r="M153" s="30" t="str" cm="1">
        <f t="array" ref="M153">IF($D153="","",_xlfn.SWITCH($J153,"Equal allocation",ROUND(($G153+$G153*$H153)/12,2),"Weighted Allocation",ROUND(($G153+$G153*$H153)*_xll.ACCOUNTTURNOVER(Connection,$E$10,,$D153,,$E$4,M$2,M$2)/IF($G153=0,12,$G153),2),"Manual Allocation",Y153))</f>
        <v/>
      </c>
      <c r="N153" s="30" t="str" cm="1">
        <f t="array" ref="N153">IF($D153="","",_xlfn.SWITCH($J153,"Equal allocation",ROUND(($G153+$G153*$H153)/12,2),"Weighted Allocation",ROUND(($G153+$G153*$H153)*_xll.ACCOUNTTURNOVER(Connection,$E$10,,$D153,,$E$4,N$2,N$2)/IF($G153=0,12,$G153),2),"Manual Allocation",Z153))</f>
        <v/>
      </c>
      <c r="O153" s="30" t="str" cm="1">
        <f t="array" ref="O153">IF($D153="","",_xlfn.SWITCH($J153,"Equal allocation",ROUND(($G153+$G153*$H153)/12,2),"Weighted Allocation",ROUND(($G153+$G153*$H153)*_xll.ACCOUNTTURNOVER(Connection,$E$10,,$D153,,$E$4,O$2,O$2)/IF($G153=0,12,$G153),2),"Manual Allocation",AA153))</f>
        <v/>
      </c>
      <c r="P153" s="30" t="str" cm="1">
        <f t="array" ref="P153">IF($D153="","",_xlfn.SWITCH($J153,"Equal allocation",ROUND(($G153+$G153*$H153)/12,2),"Weighted Allocation",ROUND(($G153+$G153*$H153)*_xll.ACCOUNTTURNOVER(Connection,$E$10,,$D153,,$E$4,P$2,P$2)/IF($G153=0,12,$G153),2),"Manual Allocation",AB153))</f>
        <v/>
      </c>
      <c r="Q153" s="30" t="str" cm="1">
        <f t="array" ref="Q153">IF($D153="","",_xlfn.SWITCH($J153,"Equal allocation",ROUND(($G153+$G153*$H153)/12,2),"Weighted Allocation",ROUND(($G153+$G153*$H153)*_xll.ACCOUNTTURNOVER(Connection,$E$10,,$D153,,$E$4,Q$2,Q$2)/IF($G153=0,12,$G153),2),"Manual Allocation",AC153))</f>
        <v/>
      </c>
      <c r="R153" s="30" t="str" cm="1">
        <f t="array" ref="R153">IF($D153="","",_xlfn.SWITCH($J153,"Equal allocation",ROUND(($G153+$G153*$H153)/12,2),"Weighted Allocation",ROUND(($G153+$G153*$H153)*_xll.ACCOUNTTURNOVER(Connection,$E$10,,$D153,,$E$4,R$2,R$2)/IF($G153=0,12,$G153),2),"Manual Allocation",AD153))</f>
        <v/>
      </c>
      <c r="S153" s="30" t="str" cm="1">
        <f t="array" ref="S153">IF($D153="","",_xlfn.SWITCH($J153,"Equal allocation",ROUND(($G153+$G153*$H153)/12,2),"Weighted Allocation",ROUND(($G153+$G153*$H153)*_xll.ACCOUNTTURNOVER(Connection,$E$10,,$D153,,$E$4,S$2,S$2)/IF($G153=0,12,$G153),2),"Manual Allocation",AE153))</f>
        <v/>
      </c>
      <c r="T153" s="30" t="str" cm="1">
        <f t="array" ref="T153">IF($D153="","",_xlfn.SWITCH($J153,"Equal allocation",ROUND(($G153+$G153*$H153)/12,2),"Weighted Allocation",ROUND(($G153+$G153*$H153)*_xll.ACCOUNTTURNOVER(Connection,$E$10,,$D153,,$E$4,T$2,T$2)/IF($G153=0,12,$G153),2),"Manual Allocation",AF153))</f>
        <v/>
      </c>
      <c r="U153" s="30" t="str" cm="1">
        <f t="array" ref="U153">IF($D153="","",_xlfn.SWITCH($J153,"Equal allocation",ROUND(($G153+$G153*$H153)/12,2),"Weighted Allocation",ROUND(($G153+$G153*$H153)*_xll.ACCOUNTTURNOVER(Connection,$E$10,,$D153,,$E$4,U$2,U$2)/IF($G153=0,12,$G153),2),"Manual Allocation",AG153))</f>
        <v/>
      </c>
      <c r="V153" s="30" t="str" cm="1">
        <f t="array" ref="V153">IF($D153="","",_xlfn.SWITCH($J153,"Equal allocation",ROUND(($G153+$G153*$H153)/12,2),"Weighted Allocation",ROUND(($G153+$G153*$H153)*_xll.ACCOUNTTURNOVER(Connection,$E$10,,$D153,,$E$4,V$2,V$2)/IF($G153=0,12,$G153),2),"Manual Allocation",AH153))</f>
        <v/>
      </c>
      <c r="W153" s="30" t="str" cm="1">
        <f t="array" ref="W153">IF($D153="","",_xlfn.SWITCH($J153,"Equal allocation",ROUND(($G153+$G153*$H153)/12,2),"Weighted Allocation",ROUND(($G153+$G153*$H153)*_xll.ACCOUNTTURNOVER(Connection,$E$10,,$D153,,$E$4,W$2,W$2)/IF($G153=0,12,$G153),2),"Manual Allocation",AI153))</f>
        <v/>
      </c>
      <c r="X153" s="30" t="str" cm="1">
        <f t="array" ref="X153">IF($D153="","",_xlfn.SWITCH($J153,"Equal allocation",ROUND(($G153+$G153*$H153)/12,2),"Weighted Allocation",ROUND(($G153+$G153*$H153)*_xll.ACCOUNTTURNOVER(Connection,$E$10,,$D153,,$E$4,X$2,X$2)/IF($G153=0,12,$G153),2),"Manual Allocation",AJ153))</f>
        <v/>
      </c>
    </row>
    <row r="154" spans="9:24" x14ac:dyDescent="0.45">
      <c r="I154" s="17"/>
      <c r="J154" s="17" t="str">
        <f t="shared" si="3"/>
        <v/>
      </c>
      <c r="K154" s="16" t="str">
        <f t="shared" si="4"/>
        <v/>
      </c>
      <c r="L154" s="16" t="str">
        <f t="shared" si="5"/>
        <v/>
      </c>
      <c r="M154" s="30" t="str" cm="1">
        <f t="array" ref="M154">IF($D154="","",_xlfn.SWITCH($J154,"Equal allocation",ROUND(($G154+$G154*$H154)/12,2),"Weighted Allocation",ROUND(($G154+$G154*$H154)*_xll.ACCOUNTTURNOVER(Connection,$E$10,,$D154,,$E$4,M$2,M$2)/IF($G154=0,12,$G154),2),"Manual Allocation",Y154))</f>
        <v/>
      </c>
      <c r="N154" s="30" t="str" cm="1">
        <f t="array" ref="N154">IF($D154="","",_xlfn.SWITCH($J154,"Equal allocation",ROUND(($G154+$G154*$H154)/12,2),"Weighted Allocation",ROUND(($G154+$G154*$H154)*_xll.ACCOUNTTURNOVER(Connection,$E$10,,$D154,,$E$4,N$2,N$2)/IF($G154=0,12,$G154),2),"Manual Allocation",Z154))</f>
        <v/>
      </c>
      <c r="O154" s="30" t="str" cm="1">
        <f t="array" ref="O154">IF($D154="","",_xlfn.SWITCH($J154,"Equal allocation",ROUND(($G154+$G154*$H154)/12,2),"Weighted Allocation",ROUND(($G154+$G154*$H154)*_xll.ACCOUNTTURNOVER(Connection,$E$10,,$D154,,$E$4,O$2,O$2)/IF($G154=0,12,$G154),2),"Manual Allocation",AA154))</f>
        <v/>
      </c>
      <c r="P154" s="30" t="str" cm="1">
        <f t="array" ref="P154">IF($D154="","",_xlfn.SWITCH($J154,"Equal allocation",ROUND(($G154+$G154*$H154)/12,2),"Weighted Allocation",ROUND(($G154+$G154*$H154)*_xll.ACCOUNTTURNOVER(Connection,$E$10,,$D154,,$E$4,P$2,P$2)/IF($G154=0,12,$G154),2),"Manual Allocation",AB154))</f>
        <v/>
      </c>
      <c r="Q154" s="30" t="str" cm="1">
        <f t="array" ref="Q154">IF($D154="","",_xlfn.SWITCH($J154,"Equal allocation",ROUND(($G154+$G154*$H154)/12,2),"Weighted Allocation",ROUND(($G154+$G154*$H154)*_xll.ACCOUNTTURNOVER(Connection,$E$10,,$D154,,$E$4,Q$2,Q$2)/IF($G154=0,12,$G154),2),"Manual Allocation",AC154))</f>
        <v/>
      </c>
      <c r="R154" s="30" t="str" cm="1">
        <f t="array" ref="R154">IF($D154="","",_xlfn.SWITCH($J154,"Equal allocation",ROUND(($G154+$G154*$H154)/12,2),"Weighted Allocation",ROUND(($G154+$G154*$H154)*_xll.ACCOUNTTURNOVER(Connection,$E$10,,$D154,,$E$4,R$2,R$2)/IF($G154=0,12,$G154),2),"Manual Allocation",AD154))</f>
        <v/>
      </c>
      <c r="S154" s="30" t="str" cm="1">
        <f t="array" ref="S154">IF($D154="","",_xlfn.SWITCH($J154,"Equal allocation",ROUND(($G154+$G154*$H154)/12,2),"Weighted Allocation",ROUND(($G154+$G154*$H154)*_xll.ACCOUNTTURNOVER(Connection,$E$10,,$D154,,$E$4,S$2,S$2)/IF($G154=0,12,$G154),2),"Manual Allocation",AE154))</f>
        <v/>
      </c>
      <c r="T154" s="30" t="str" cm="1">
        <f t="array" ref="T154">IF($D154="","",_xlfn.SWITCH($J154,"Equal allocation",ROUND(($G154+$G154*$H154)/12,2),"Weighted Allocation",ROUND(($G154+$G154*$H154)*_xll.ACCOUNTTURNOVER(Connection,$E$10,,$D154,,$E$4,T$2,T$2)/IF($G154=0,12,$G154),2),"Manual Allocation",AF154))</f>
        <v/>
      </c>
      <c r="U154" s="30" t="str" cm="1">
        <f t="array" ref="U154">IF($D154="","",_xlfn.SWITCH($J154,"Equal allocation",ROUND(($G154+$G154*$H154)/12,2),"Weighted Allocation",ROUND(($G154+$G154*$H154)*_xll.ACCOUNTTURNOVER(Connection,$E$10,,$D154,,$E$4,U$2,U$2)/IF($G154=0,12,$G154),2),"Manual Allocation",AG154))</f>
        <v/>
      </c>
      <c r="V154" s="30" t="str" cm="1">
        <f t="array" ref="V154">IF($D154="","",_xlfn.SWITCH($J154,"Equal allocation",ROUND(($G154+$G154*$H154)/12,2),"Weighted Allocation",ROUND(($G154+$G154*$H154)*_xll.ACCOUNTTURNOVER(Connection,$E$10,,$D154,,$E$4,V$2,V$2)/IF($G154=0,12,$G154),2),"Manual Allocation",AH154))</f>
        <v/>
      </c>
      <c r="W154" s="30" t="str" cm="1">
        <f t="array" ref="W154">IF($D154="","",_xlfn.SWITCH($J154,"Equal allocation",ROUND(($G154+$G154*$H154)/12,2),"Weighted Allocation",ROUND(($G154+$G154*$H154)*_xll.ACCOUNTTURNOVER(Connection,$E$10,,$D154,,$E$4,W$2,W$2)/IF($G154=0,12,$G154),2),"Manual Allocation",AI154))</f>
        <v/>
      </c>
      <c r="X154" s="30" t="str" cm="1">
        <f t="array" ref="X154">IF($D154="","",_xlfn.SWITCH($J154,"Equal allocation",ROUND(($G154+$G154*$H154)/12,2),"Weighted Allocation",ROUND(($G154+$G154*$H154)*_xll.ACCOUNTTURNOVER(Connection,$E$10,,$D154,,$E$4,X$2,X$2)/IF($G154=0,12,$G154),2),"Manual Allocation",AJ154))</f>
        <v/>
      </c>
    </row>
    <row r="155" spans="9:24" x14ac:dyDescent="0.45">
      <c r="I155" s="17"/>
      <c r="J155" s="17" t="str">
        <f t="shared" si="3"/>
        <v/>
      </c>
      <c r="K155" s="16" t="str">
        <f t="shared" si="4"/>
        <v/>
      </c>
      <c r="L155" s="16" t="str">
        <f t="shared" si="5"/>
        <v/>
      </c>
      <c r="M155" s="30" t="str" cm="1">
        <f t="array" ref="M155">IF($D155="","",_xlfn.SWITCH($J155,"Equal allocation",ROUND(($G155+$G155*$H155)/12,2),"Weighted Allocation",ROUND(($G155+$G155*$H155)*_xll.ACCOUNTTURNOVER(Connection,$E$10,,$D155,,$E$4,M$2,M$2)/IF($G155=0,12,$G155),2),"Manual Allocation",Y155))</f>
        <v/>
      </c>
      <c r="N155" s="30" t="str" cm="1">
        <f t="array" ref="N155">IF($D155="","",_xlfn.SWITCH($J155,"Equal allocation",ROUND(($G155+$G155*$H155)/12,2),"Weighted Allocation",ROUND(($G155+$G155*$H155)*_xll.ACCOUNTTURNOVER(Connection,$E$10,,$D155,,$E$4,N$2,N$2)/IF($G155=0,12,$G155),2),"Manual Allocation",Z155))</f>
        <v/>
      </c>
      <c r="O155" s="30" t="str" cm="1">
        <f t="array" ref="O155">IF($D155="","",_xlfn.SWITCH($J155,"Equal allocation",ROUND(($G155+$G155*$H155)/12,2),"Weighted Allocation",ROUND(($G155+$G155*$H155)*_xll.ACCOUNTTURNOVER(Connection,$E$10,,$D155,,$E$4,O$2,O$2)/IF($G155=0,12,$G155),2),"Manual Allocation",AA155))</f>
        <v/>
      </c>
      <c r="P155" s="30" t="str" cm="1">
        <f t="array" ref="P155">IF($D155="","",_xlfn.SWITCH($J155,"Equal allocation",ROUND(($G155+$G155*$H155)/12,2),"Weighted Allocation",ROUND(($G155+$G155*$H155)*_xll.ACCOUNTTURNOVER(Connection,$E$10,,$D155,,$E$4,P$2,P$2)/IF($G155=0,12,$G155),2),"Manual Allocation",AB155))</f>
        <v/>
      </c>
      <c r="Q155" s="30" t="str" cm="1">
        <f t="array" ref="Q155">IF($D155="","",_xlfn.SWITCH($J155,"Equal allocation",ROUND(($G155+$G155*$H155)/12,2),"Weighted Allocation",ROUND(($G155+$G155*$H155)*_xll.ACCOUNTTURNOVER(Connection,$E$10,,$D155,,$E$4,Q$2,Q$2)/IF($G155=0,12,$G155),2),"Manual Allocation",AC155))</f>
        <v/>
      </c>
      <c r="R155" s="30" t="str" cm="1">
        <f t="array" ref="R155">IF($D155="","",_xlfn.SWITCH($J155,"Equal allocation",ROUND(($G155+$G155*$H155)/12,2),"Weighted Allocation",ROUND(($G155+$G155*$H155)*_xll.ACCOUNTTURNOVER(Connection,$E$10,,$D155,,$E$4,R$2,R$2)/IF($G155=0,12,$G155),2),"Manual Allocation",AD155))</f>
        <v/>
      </c>
      <c r="S155" s="30" t="str" cm="1">
        <f t="array" ref="S155">IF($D155="","",_xlfn.SWITCH($J155,"Equal allocation",ROUND(($G155+$G155*$H155)/12,2),"Weighted Allocation",ROUND(($G155+$G155*$H155)*_xll.ACCOUNTTURNOVER(Connection,$E$10,,$D155,,$E$4,S$2,S$2)/IF($G155=0,12,$G155),2),"Manual Allocation",AE155))</f>
        <v/>
      </c>
      <c r="T155" s="30" t="str" cm="1">
        <f t="array" ref="T155">IF($D155="","",_xlfn.SWITCH($J155,"Equal allocation",ROUND(($G155+$G155*$H155)/12,2),"Weighted Allocation",ROUND(($G155+$G155*$H155)*_xll.ACCOUNTTURNOVER(Connection,$E$10,,$D155,,$E$4,T$2,T$2)/IF($G155=0,12,$G155),2),"Manual Allocation",AF155))</f>
        <v/>
      </c>
      <c r="U155" s="30" t="str" cm="1">
        <f t="array" ref="U155">IF($D155="","",_xlfn.SWITCH($J155,"Equal allocation",ROUND(($G155+$G155*$H155)/12,2),"Weighted Allocation",ROUND(($G155+$G155*$H155)*_xll.ACCOUNTTURNOVER(Connection,$E$10,,$D155,,$E$4,U$2,U$2)/IF($G155=0,12,$G155),2),"Manual Allocation",AG155))</f>
        <v/>
      </c>
      <c r="V155" s="30" t="str" cm="1">
        <f t="array" ref="V155">IF($D155="","",_xlfn.SWITCH($J155,"Equal allocation",ROUND(($G155+$G155*$H155)/12,2),"Weighted Allocation",ROUND(($G155+$G155*$H155)*_xll.ACCOUNTTURNOVER(Connection,$E$10,,$D155,,$E$4,V$2,V$2)/IF($G155=0,12,$G155),2),"Manual Allocation",AH155))</f>
        <v/>
      </c>
      <c r="W155" s="30" t="str" cm="1">
        <f t="array" ref="W155">IF($D155="","",_xlfn.SWITCH($J155,"Equal allocation",ROUND(($G155+$G155*$H155)/12,2),"Weighted Allocation",ROUND(($G155+$G155*$H155)*_xll.ACCOUNTTURNOVER(Connection,$E$10,,$D155,,$E$4,W$2,W$2)/IF($G155=0,12,$G155),2),"Manual Allocation",AI155))</f>
        <v/>
      </c>
      <c r="X155" s="30" t="str" cm="1">
        <f t="array" ref="X155">IF($D155="","",_xlfn.SWITCH($J155,"Equal allocation",ROUND(($G155+$G155*$H155)/12,2),"Weighted Allocation",ROUND(($G155+$G155*$H155)*_xll.ACCOUNTTURNOVER(Connection,$E$10,,$D155,,$E$4,X$2,X$2)/IF($G155=0,12,$G155),2),"Manual Allocation",AJ155))</f>
        <v/>
      </c>
    </row>
    <row r="156" spans="9:24" x14ac:dyDescent="0.45">
      <c r="I156" s="17"/>
      <c r="J156" s="17" t="str">
        <f t="shared" si="3"/>
        <v/>
      </c>
      <c r="K156" s="16" t="str">
        <f t="shared" si="4"/>
        <v/>
      </c>
      <c r="L156" s="16" t="str">
        <f t="shared" si="5"/>
        <v/>
      </c>
      <c r="M156" s="30" t="str" cm="1">
        <f t="array" ref="M156">IF($D156="","",_xlfn.SWITCH($J156,"Equal allocation",ROUND(($G156+$G156*$H156)/12,2),"Weighted Allocation",ROUND(($G156+$G156*$H156)*_xll.ACCOUNTTURNOVER(Connection,$E$10,,$D156,,$E$4,M$2,M$2)/IF($G156=0,12,$G156),2),"Manual Allocation",Y156))</f>
        <v/>
      </c>
      <c r="N156" s="30" t="str" cm="1">
        <f t="array" ref="N156">IF($D156="","",_xlfn.SWITCH($J156,"Equal allocation",ROUND(($G156+$G156*$H156)/12,2),"Weighted Allocation",ROUND(($G156+$G156*$H156)*_xll.ACCOUNTTURNOVER(Connection,$E$10,,$D156,,$E$4,N$2,N$2)/IF($G156=0,12,$G156),2),"Manual Allocation",Z156))</f>
        <v/>
      </c>
      <c r="O156" s="30" t="str" cm="1">
        <f t="array" ref="O156">IF($D156="","",_xlfn.SWITCH($J156,"Equal allocation",ROUND(($G156+$G156*$H156)/12,2),"Weighted Allocation",ROUND(($G156+$G156*$H156)*_xll.ACCOUNTTURNOVER(Connection,$E$10,,$D156,,$E$4,O$2,O$2)/IF($G156=0,12,$G156),2),"Manual Allocation",AA156))</f>
        <v/>
      </c>
      <c r="P156" s="30" t="str" cm="1">
        <f t="array" ref="P156">IF($D156="","",_xlfn.SWITCH($J156,"Equal allocation",ROUND(($G156+$G156*$H156)/12,2),"Weighted Allocation",ROUND(($G156+$G156*$H156)*_xll.ACCOUNTTURNOVER(Connection,$E$10,,$D156,,$E$4,P$2,P$2)/IF($G156=0,12,$G156),2),"Manual Allocation",AB156))</f>
        <v/>
      </c>
      <c r="Q156" s="30" t="str" cm="1">
        <f t="array" ref="Q156">IF($D156="","",_xlfn.SWITCH($J156,"Equal allocation",ROUND(($G156+$G156*$H156)/12,2),"Weighted Allocation",ROUND(($G156+$G156*$H156)*_xll.ACCOUNTTURNOVER(Connection,$E$10,,$D156,,$E$4,Q$2,Q$2)/IF($G156=0,12,$G156),2),"Manual Allocation",AC156))</f>
        <v/>
      </c>
      <c r="R156" s="30" t="str" cm="1">
        <f t="array" ref="R156">IF($D156="","",_xlfn.SWITCH($J156,"Equal allocation",ROUND(($G156+$G156*$H156)/12,2),"Weighted Allocation",ROUND(($G156+$G156*$H156)*_xll.ACCOUNTTURNOVER(Connection,$E$10,,$D156,,$E$4,R$2,R$2)/IF($G156=0,12,$G156),2),"Manual Allocation",AD156))</f>
        <v/>
      </c>
      <c r="S156" s="30" t="str" cm="1">
        <f t="array" ref="S156">IF($D156="","",_xlfn.SWITCH($J156,"Equal allocation",ROUND(($G156+$G156*$H156)/12,2),"Weighted Allocation",ROUND(($G156+$G156*$H156)*_xll.ACCOUNTTURNOVER(Connection,$E$10,,$D156,,$E$4,S$2,S$2)/IF($G156=0,12,$G156),2),"Manual Allocation",AE156))</f>
        <v/>
      </c>
      <c r="T156" s="30" t="str" cm="1">
        <f t="array" ref="T156">IF($D156="","",_xlfn.SWITCH($J156,"Equal allocation",ROUND(($G156+$G156*$H156)/12,2),"Weighted Allocation",ROUND(($G156+$G156*$H156)*_xll.ACCOUNTTURNOVER(Connection,$E$10,,$D156,,$E$4,T$2,T$2)/IF($G156=0,12,$G156),2),"Manual Allocation",AF156))</f>
        <v/>
      </c>
      <c r="U156" s="30" t="str" cm="1">
        <f t="array" ref="U156">IF($D156="","",_xlfn.SWITCH($J156,"Equal allocation",ROUND(($G156+$G156*$H156)/12,2),"Weighted Allocation",ROUND(($G156+$G156*$H156)*_xll.ACCOUNTTURNOVER(Connection,$E$10,,$D156,,$E$4,U$2,U$2)/IF($G156=0,12,$G156),2),"Manual Allocation",AG156))</f>
        <v/>
      </c>
      <c r="V156" s="30" t="str" cm="1">
        <f t="array" ref="V156">IF($D156="","",_xlfn.SWITCH($J156,"Equal allocation",ROUND(($G156+$G156*$H156)/12,2),"Weighted Allocation",ROUND(($G156+$G156*$H156)*_xll.ACCOUNTTURNOVER(Connection,$E$10,,$D156,,$E$4,V$2,V$2)/IF($G156=0,12,$G156),2),"Manual Allocation",AH156))</f>
        <v/>
      </c>
      <c r="W156" s="30" t="str" cm="1">
        <f t="array" ref="W156">IF($D156="","",_xlfn.SWITCH($J156,"Equal allocation",ROUND(($G156+$G156*$H156)/12,2),"Weighted Allocation",ROUND(($G156+$G156*$H156)*_xll.ACCOUNTTURNOVER(Connection,$E$10,,$D156,,$E$4,W$2,W$2)/IF($G156=0,12,$G156),2),"Manual Allocation",AI156))</f>
        <v/>
      </c>
      <c r="X156" s="30" t="str" cm="1">
        <f t="array" ref="X156">IF($D156="","",_xlfn.SWITCH($J156,"Equal allocation",ROUND(($G156+$G156*$H156)/12,2),"Weighted Allocation",ROUND(($G156+$G156*$H156)*_xll.ACCOUNTTURNOVER(Connection,$E$10,,$D156,,$E$4,X$2,X$2)/IF($G156=0,12,$G156),2),"Manual Allocation",AJ156))</f>
        <v/>
      </c>
    </row>
    <row r="157" spans="9:24" x14ac:dyDescent="0.45">
      <c r="I157" s="17"/>
      <c r="J157" s="17" t="str">
        <f t="shared" si="3"/>
        <v/>
      </c>
      <c r="K157" s="16" t="str">
        <f t="shared" si="4"/>
        <v/>
      </c>
      <c r="L157" s="16" t="str">
        <f t="shared" si="5"/>
        <v/>
      </c>
      <c r="M157" s="30" t="str" cm="1">
        <f t="array" ref="M157">IF($D157="","",_xlfn.SWITCH($J157,"Equal allocation",ROUND(($G157+$G157*$H157)/12,2),"Weighted Allocation",ROUND(($G157+$G157*$H157)*_xll.ACCOUNTTURNOVER(Connection,$E$10,,$D157,,$E$4,M$2,M$2)/IF($G157=0,12,$G157),2),"Manual Allocation",Y157))</f>
        <v/>
      </c>
      <c r="N157" s="30" t="str" cm="1">
        <f t="array" ref="N157">IF($D157="","",_xlfn.SWITCH($J157,"Equal allocation",ROUND(($G157+$G157*$H157)/12,2),"Weighted Allocation",ROUND(($G157+$G157*$H157)*_xll.ACCOUNTTURNOVER(Connection,$E$10,,$D157,,$E$4,N$2,N$2)/IF($G157=0,12,$G157),2),"Manual Allocation",Z157))</f>
        <v/>
      </c>
      <c r="O157" s="30" t="str" cm="1">
        <f t="array" ref="O157">IF($D157="","",_xlfn.SWITCH($J157,"Equal allocation",ROUND(($G157+$G157*$H157)/12,2),"Weighted Allocation",ROUND(($G157+$G157*$H157)*_xll.ACCOUNTTURNOVER(Connection,$E$10,,$D157,,$E$4,O$2,O$2)/IF($G157=0,12,$G157),2),"Manual Allocation",AA157))</f>
        <v/>
      </c>
      <c r="P157" s="30" t="str" cm="1">
        <f t="array" ref="P157">IF($D157="","",_xlfn.SWITCH($J157,"Equal allocation",ROUND(($G157+$G157*$H157)/12,2),"Weighted Allocation",ROUND(($G157+$G157*$H157)*_xll.ACCOUNTTURNOVER(Connection,$E$10,,$D157,,$E$4,P$2,P$2)/IF($G157=0,12,$G157),2),"Manual Allocation",AB157))</f>
        <v/>
      </c>
      <c r="Q157" s="30" t="str" cm="1">
        <f t="array" ref="Q157">IF($D157="","",_xlfn.SWITCH($J157,"Equal allocation",ROUND(($G157+$G157*$H157)/12,2),"Weighted Allocation",ROUND(($G157+$G157*$H157)*_xll.ACCOUNTTURNOVER(Connection,$E$10,,$D157,,$E$4,Q$2,Q$2)/IF($G157=0,12,$G157),2),"Manual Allocation",AC157))</f>
        <v/>
      </c>
      <c r="R157" s="30" t="str" cm="1">
        <f t="array" ref="R157">IF($D157="","",_xlfn.SWITCH($J157,"Equal allocation",ROUND(($G157+$G157*$H157)/12,2),"Weighted Allocation",ROUND(($G157+$G157*$H157)*_xll.ACCOUNTTURNOVER(Connection,$E$10,,$D157,,$E$4,R$2,R$2)/IF($G157=0,12,$G157),2),"Manual Allocation",AD157))</f>
        <v/>
      </c>
      <c r="S157" s="30" t="str" cm="1">
        <f t="array" ref="S157">IF($D157="","",_xlfn.SWITCH($J157,"Equal allocation",ROUND(($G157+$G157*$H157)/12,2),"Weighted Allocation",ROUND(($G157+$G157*$H157)*_xll.ACCOUNTTURNOVER(Connection,$E$10,,$D157,,$E$4,S$2,S$2)/IF($G157=0,12,$G157),2),"Manual Allocation",AE157))</f>
        <v/>
      </c>
      <c r="T157" s="30" t="str" cm="1">
        <f t="array" ref="T157">IF($D157="","",_xlfn.SWITCH($J157,"Equal allocation",ROUND(($G157+$G157*$H157)/12,2),"Weighted Allocation",ROUND(($G157+$G157*$H157)*_xll.ACCOUNTTURNOVER(Connection,$E$10,,$D157,,$E$4,T$2,T$2)/IF($G157=0,12,$G157),2),"Manual Allocation",AF157))</f>
        <v/>
      </c>
      <c r="U157" s="30" t="str" cm="1">
        <f t="array" ref="U157">IF($D157="","",_xlfn.SWITCH($J157,"Equal allocation",ROUND(($G157+$G157*$H157)/12,2),"Weighted Allocation",ROUND(($G157+$G157*$H157)*_xll.ACCOUNTTURNOVER(Connection,$E$10,,$D157,,$E$4,U$2,U$2)/IF($G157=0,12,$G157),2),"Manual Allocation",AG157))</f>
        <v/>
      </c>
      <c r="V157" s="30" t="str" cm="1">
        <f t="array" ref="V157">IF($D157="","",_xlfn.SWITCH($J157,"Equal allocation",ROUND(($G157+$G157*$H157)/12,2),"Weighted Allocation",ROUND(($G157+$G157*$H157)*_xll.ACCOUNTTURNOVER(Connection,$E$10,,$D157,,$E$4,V$2,V$2)/IF($G157=0,12,$G157),2),"Manual Allocation",AH157))</f>
        <v/>
      </c>
      <c r="W157" s="30" t="str" cm="1">
        <f t="array" ref="W157">IF($D157="","",_xlfn.SWITCH($J157,"Equal allocation",ROUND(($G157+$G157*$H157)/12,2),"Weighted Allocation",ROUND(($G157+$G157*$H157)*_xll.ACCOUNTTURNOVER(Connection,$E$10,,$D157,,$E$4,W$2,W$2)/IF($G157=0,12,$G157),2),"Manual Allocation",AI157))</f>
        <v/>
      </c>
      <c r="X157" s="30" t="str" cm="1">
        <f t="array" ref="X157">IF($D157="","",_xlfn.SWITCH($J157,"Equal allocation",ROUND(($G157+$G157*$H157)/12,2),"Weighted Allocation",ROUND(($G157+$G157*$H157)*_xll.ACCOUNTTURNOVER(Connection,$E$10,,$D157,,$E$4,X$2,X$2)/IF($G157=0,12,$G157),2),"Manual Allocation",AJ157))</f>
        <v/>
      </c>
    </row>
    <row r="158" spans="9:24" x14ac:dyDescent="0.45">
      <c r="I158" s="17"/>
      <c r="J158" s="17" t="str">
        <f t="shared" si="3"/>
        <v/>
      </c>
      <c r="K158" s="16" t="str">
        <f t="shared" si="4"/>
        <v/>
      </c>
      <c r="L158" s="16" t="str">
        <f t="shared" si="5"/>
        <v/>
      </c>
      <c r="M158" s="30" t="str" cm="1">
        <f t="array" ref="M158">IF($D158="","",_xlfn.SWITCH($J158,"Equal allocation",ROUND(($G158+$G158*$H158)/12,2),"Weighted Allocation",ROUND(($G158+$G158*$H158)*_xll.ACCOUNTTURNOVER(Connection,$E$10,,$D158,,$E$4,M$2,M$2)/IF($G158=0,12,$G158),2),"Manual Allocation",Y158))</f>
        <v/>
      </c>
      <c r="N158" s="30" t="str" cm="1">
        <f t="array" ref="N158">IF($D158="","",_xlfn.SWITCH($J158,"Equal allocation",ROUND(($G158+$G158*$H158)/12,2),"Weighted Allocation",ROUND(($G158+$G158*$H158)*_xll.ACCOUNTTURNOVER(Connection,$E$10,,$D158,,$E$4,N$2,N$2)/IF($G158=0,12,$G158),2),"Manual Allocation",Z158))</f>
        <v/>
      </c>
      <c r="O158" s="30" t="str" cm="1">
        <f t="array" ref="O158">IF($D158="","",_xlfn.SWITCH($J158,"Equal allocation",ROUND(($G158+$G158*$H158)/12,2),"Weighted Allocation",ROUND(($G158+$G158*$H158)*_xll.ACCOUNTTURNOVER(Connection,$E$10,,$D158,,$E$4,O$2,O$2)/IF($G158=0,12,$G158),2),"Manual Allocation",AA158))</f>
        <v/>
      </c>
      <c r="P158" s="30" t="str" cm="1">
        <f t="array" ref="P158">IF($D158="","",_xlfn.SWITCH($J158,"Equal allocation",ROUND(($G158+$G158*$H158)/12,2),"Weighted Allocation",ROUND(($G158+$G158*$H158)*_xll.ACCOUNTTURNOVER(Connection,$E$10,,$D158,,$E$4,P$2,P$2)/IF($G158=0,12,$G158),2),"Manual Allocation",AB158))</f>
        <v/>
      </c>
      <c r="Q158" s="30" t="str" cm="1">
        <f t="array" ref="Q158">IF($D158="","",_xlfn.SWITCH($J158,"Equal allocation",ROUND(($G158+$G158*$H158)/12,2),"Weighted Allocation",ROUND(($G158+$G158*$H158)*_xll.ACCOUNTTURNOVER(Connection,$E$10,,$D158,,$E$4,Q$2,Q$2)/IF($G158=0,12,$G158),2),"Manual Allocation",AC158))</f>
        <v/>
      </c>
      <c r="R158" s="30" t="str" cm="1">
        <f t="array" ref="R158">IF($D158="","",_xlfn.SWITCH($J158,"Equal allocation",ROUND(($G158+$G158*$H158)/12,2),"Weighted Allocation",ROUND(($G158+$G158*$H158)*_xll.ACCOUNTTURNOVER(Connection,$E$10,,$D158,,$E$4,R$2,R$2)/IF($G158=0,12,$G158),2),"Manual Allocation",AD158))</f>
        <v/>
      </c>
      <c r="S158" s="30" t="str" cm="1">
        <f t="array" ref="S158">IF($D158="","",_xlfn.SWITCH($J158,"Equal allocation",ROUND(($G158+$G158*$H158)/12,2),"Weighted Allocation",ROUND(($G158+$G158*$H158)*_xll.ACCOUNTTURNOVER(Connection,$E$10,,$D158,,$E$4,S$2,S$2)/IF($G158=0,12,$G158),2),"Manual Allocation",AE158))</f>
        <v/>
      </c>
      <c r="T158" s="30" t="str" cm="1">
        <f t="array" ref="T158">IF($D158="","",_xlfn.SWITCH($J158,"Equal allocation",ROUND(($G158+$G158*$H158)/12,2),"Weighted Allocation",ROUND(($G158+$G158*$H158)*_xll.ACCOUNTTURNOVER(Connection,$E$10,,$D158,,$E$4,T$2,T$2)/IF($G158=0,12,$G158),2),"Manual Allocation",AF158))</f>
        <v/>
      </c>
      <c r="U158" s="30" t="str" cm="1">
        <f t="array" ref="U158">IF($D158="","",_xlfn.SWITCH($J158,"Equal allocation",ROUND(($G158+$G158*$H158)/12,2),"Weighted Allocation",ROUND(($G158+$G158*$H158)*_xll.ACCOUNTTURNOVER(Connection,$E$10,,$D158,,$E$4,U$2,U$2)/IF($G158=0,12,$G158),2),"Manual Allocation",AG158))</f>
        <v/>
      </c>
      <c r="V158" s="30" t="str" cm="1">
        <f t="array" ref="V158">IF($D158="","",_xlfn.SWITCH($J158,"Equal allocation",ROUND(($G158+$G158*$H158)/12,2),"Weighted Allocation",ROUND(($G158+$G158*$H158)*_xll.ACCOUNTTURNOVER(Connection,$E$10,,$D158,,$E$4,V$2,V$2)/IF($G158=0,12,$G158),2),"Manual Allocation",AH158))</f>
        <v/>
      </c>
      <c r="W158" s="30" t="str" cm="1">
        <f t="array" ref="W158">IF($D158="","",_xlfn.SWITCH($J158,"Equal allocation",ROUND(($G158+$G158*$H158)/12,2),"Weighted Allocation",ROUND(($G158+$G158*$H158)*_xll.ACCOUNTTURNOVER(Connection,$E$10,,$D158,,$E$4,W$2,W$2)/IF($G158=0,12,$G158),2),"Manual Allocation",AI158))</f>
        <v/>
      </c>
      <c r="X158" s="30" t="str" cm="1">
        <f t="array" ref="X158">IF($D158="","",_xlfn.SWITCH($J158,"Equal allocation",ROUND(($G158+$G158*$H158)/12,2),"Weighted Allocation",ROUND(($G158+$G158*$H158)*_xll.ACCOUNTTURNOVER(Connection,$E$10,,$D158,,$E$4,X$2,X$2)/IF($G158=0,12,$G158),2),"Manual Allocation",AJ158))</f>
        <v/>
      </c>
    </row>
    <row r="159" spans="9:24" x14ac:dyDescent="0.45">
      <c r="I159" s="17"/>
      <c r="J159" s="17" t="str">
        <f t="shared" si="3"/>
        <v/>
      </c>
      <c r="K159" s="16" t="str">
        <f t="shared" si="4"/>
        <v/>
      </c>
      <c r="L159" s="16" t="str">
        <f t="shared" si="5"/>
        <v/>
      </c>
      <c r="M159" s="30" t="str" cm="1">
        <f t="array" ref="M159">IF($D159="","",_xlfn.SWITCH($J159,"Equal allocation",ROUND(($G159+$G159*$H159)/12,2),"Weighted Allocation",ROUND(($G159+$G159*$H159)*_xll.ACCOUNTTURNOVER(Connection,$E$10,,$D159,,$E$4,M$2,M$2)/IF($G159=0,12,$G159),2),"Manual Allocation",Y159))</f>
        <v/>
      </c>
      <c r="N159" s="30" t="str" cm="1">
        <f t="array" ref="N159">IF($D159="","",_xlfn.SWITCH($J159,"Equal allocation",ROUND(($G159+$G159*$H159)/12,2),"Weighted Allocation",ROUND(($G159+$G159*$H159)*_xll.ACCOUNTTURNOVER(Connection,$E$10,,$D159,,$E$4,N$2,N$2)/IF($G159=0,12,$G159),2),"Manual Allocation",Z159))</f>
        <v/>
      </c>
      <c r="O159" s="30" t="str" cm="1">
        <f t="array" ref="O159">IF($D159="","",_xlfn.SWITCH($J159,"Equal allocation",ROUND(($G159+$G159*$H159)/12,2),"Weighted Allocation",ROUND(($G159+$G159*$H159)*_xll.ACCOUNTTURNOVER(Connection,$E$10,,$D159,,$E$4,O$2,O$2)/IF($G159=0,12,$G159),2),"Manual Allocation",AA159))</f>
        <v/>
      </c>
      <c r="P159" s="30" t="str" cm="1">
        <f t="array" ref="P159">IF($D159="","",_xlfn.SWITCH($J159,"Equal allocation",ROUND(($G159+$G159*$H159)/12,2),"Weighted Allocation",ROUND(($G159+$G159*$H159)*_xll.ACCOUNTTURNOVER(Connection,$E$10,,$D159,,$E$4,P$2,P$2)/IF($G159=0,12,$G159),2),"Manual Allocation",AB159))</f>
        <v/>
      </c>
      <c r="Q159" s="30" t="str" cm="1">
        <f t="array" ref="Q159">IF($D159="","",_xlfn.SWITCH($J159,"Equal allocation",ROUND(($G159+$G159*$H159)/12,2),"Weighted Allocation",ROUND(($G159+$G159*$H159)*_xll.ACCOUNTTURNOVER(Connection,$E$10,,$D159,,$E$4,Q$2,Q$2)/IF($G159=0,12,$G159),2),"Manual Allocation",AC159))</f>
        <v/>
      </c>
      <c r="R159" s="30" t="str" cm="1">
        <f t="array" ref="R159">IF($D159="","",_xlfn.SWITCH($J159,"Equal allocation",ROUND(($G159+$G159*$H159)/12,2),"Weighted Allocation",ROUND(($G159+$G159*$H159)*_xll.ACCOUNTTURNOVER(Connection,$E$10,,$D159,,$E$4,R$2,R$2)/IF($G159=0,12,$G159),2),"Manual Allocation",AD159))</f>
        <v/>
      </c>
      <c r="S159" s="30" t="str" cm="1">
        <f t="array" ref="S159">IF($D159="","",_xlfn.SWITCH($J159,"Equal allocation",ROUND(($G159+$G159*$H159)/12,2),"Weighted Allocation",ROUND(($G159+$G159*$H159)*_xll.ACCOUNTTURNOVER(Connection,$E$10,,$D159,,$E$4,S$2,S$2)/IF($G159=0,12,$G159),2),"Manual Allocation",AE159))</f>
        <v/>
      </c>
      <c r="T159" s="30" t="str" cm="1">
        <f t="array" ref="T159">IF($D159="","",_xlfn.SWITCH($J159,"Equal allocation",ROUND(($G159+$G159*$H159)/12,2),"Weighted Allocation",ROUND(($G159+$G159*$H159)*_xll.ACCOUNTTURNOVER(Connection,$E$10,,$D159,,$E$4,T$2,T$2)/IF($G159=0,12,$G159),2),"Manual Allocation",AF159))</f>
        <v/>
      </c>
      <c r="U159" s="30" t="str" cm="1">
        <f t="array" ref="U159">IF($D159="","",_xlfn.SWITCH($J159,"Equal allocation",ROUND(($G159+$G159*$H159)/12,2),"Weighted Allocation",ROUND(($G159+$G159*$H159)*_xll.ACCOUNTTURNOVER(Connection,$E$10,,$D159,,$E$4,U$2,U$2)/IF($G159=0,12,$G159),2),"Manual Allocation",AG159))</f>
        <v/>
      </c>
      <c r="V159" s="30" t="str" cm="1">
        <f t="array" ref="V159">IF($D159="","",_xlfn.SWITCH($J159,"Equal allocation",ROUND(($G159+$G159*$H159)/12,2),"Weighted Allocation",ROUND(($G159+$G159*$H159)*_xll.ACCOUNTTURNOVER(Connection,$E$10,,$D159,,$E$4,V$2,V$2)/IF($G159=0,12,$G159),2),"Manual Allocation",AH159))</f>
        <v/>
      </c>
      <c r="W159" s="30" t="str" cm="1">
        <f t="array" ref="W159">IF($D159="","",_xlfn.SWITCH($J159,"Equal allocation",ROUND(($G159+$G159*$H159)/12,2),"Weighted Allocation",ROUND(($G159+$G159*$H159)*_xll.ACCOUNTTURNOVER(Connection,$E$10,,$D159,,$E$4,W$2,W$2)/IF($G159=0,12,$G159),2),"Manual Allocation",AI159))</f>
        <v/>
      </c>
      <c r="X159" s="30" t="str" cm="1">
        <f t="array" ref="X159">IF($D159="","",_xlfn.SWITCH($J159,"Equal allocation",ROUND(($G159+$G159*$H159)/12,2),"Weighted Allocation",ROUND(($G159+$G159*$H159)*_xll.ACCOUNTTURNOVER(Connection,$E$10,,$D159,,$E$4,X$2,X$2)/IF($G159=0,12,$G159),2),"Manual Allocation",AJ159))</f>
        <v/>
      </c>
    </row>
    <row r="160" spans="9:24" x14ac:dyDescent="0.45">
      <c r="I160" s="17"/>
      <c r="J160" s="17" t="str">
        <f t="shared" si="3"/>
        <v/>
      </c>
      <c r="K160" s="16" t="str">
        <f t="shared" si="4"/>
        <v/>
      </c>
      <c r="L160" s="16" t="str">
        <f t="shared" si="5"/>
        <v/>
      </c>
      <c r="M160" s="30" t="str" cm="1">
        <f t="array" ref="M160">IF($D160="","",_xlfn.SWITCH($J160,"Equal allocation",ROUND(($G160+$G160*$H160)/12,2),"Weighted Allocation",ROUND(($G160+$G160*$H160)*_xll.ACCOUNTTURNOVER(Connection,$E$10,,$D160,,$E$4,M$2,M$2)/IF($G160=0,12,$G160),2),"Manual Allocation",Y160))</f>
        <v/>
      </c>
      <c r="N160" s="30" t="str" cm="1">
        <f t="array" ref="N160">IF($D160="","",_xlfn.SWITCH($J160,"Equal allocation",ROUND(($G160+$G160*$H160)/12,2),"Weighted Allocation",ROUND(($G160+$G160*$H160)*_xll.ACCOUNTTURNOVER(Connection,$E$10,,$D160,,$E$4,N$2,N$2)/IF($G160=0,12,$G160),2),"Manual Allocation",Z160))</f>
        <v/>
      </c>
      <c r="O160" s="30" t="str" cm="1">
        <f t="array" ref="O160">IF($D160="","",_xlfn.SWITCH($J160,"Equal allocation",ROUND(($G160+$G160*$H160)/12,2),"Weighted Allocation",ROUND(($G160+$G160*$H160)*_xll.ACCOUNTTURNOVER(Connection,$E$10,,$D160,,$E$4,O$2,O$2)/IF($G160=0,12,$G160),2),"Manual Allocation",AA160))</f>
        <v/>
      </c>
      <c r="P160" s="30" t="str" cm="1">
        <f t="array" ref="P160">IF($D160="","",_xlfn.SWITCH($J160,"Equal allocation",ROUND(($G160+$G160*$H160)/12,2),"Weighted Allocation",ROUND(($G160+$G160*$H160)*_xll.ACCOUNTTURNOVER(Connection,$E$10,,$D160,,$E$4,P$2,P$2)/IF($G160=0,12,$G160),2),"Manual Allocation",AB160))</f>
        <v/>
      </c>
      <c r="Q160" s="30" t="str" cm="1">
        <f t="array" ref="Q160">IF($D160="","",_xlfn.SWITCH($J160,"Equal allocation",ROUND(($G160+$G160*$H160)/12,2),"Weighted Allocation",ROUND(($G160+$G160*$H160)*_xll.ACCOUNTTURNOVER(Connection,$E$10,,$D160,,$E$4,Q$2,Q$2)/IF($G160=0,12,$G160),2),"Manual Allocation",AC160))</f>
        <v/>
      </c>
      <c r="R160" s="30" t="str" cm="1">
        <f t="array" ref="R160">IF($D160="","",_xlfn.SWITCH($J160,"Equal allocation",ROUND(($G160+$G160*$H160)/12,2),"Weighted Allocation",ROUND(($G160+$G160*$H160)*_xll.ACCOUNTTURNOVER(Connection,$E$10,,$D160,,$E$4,R$2,R$2)/IF($G160=0,12,$G160),2),"Manual Allocation",AD160))</f>
        <v/>
      </c>
      <c r="S160" s="30" t="str" cm="1">
        <f t="array" ref="S160">IF($D160="","",_xlfn.SWITCH($J160,"Equal allocation",ROUND(($G160+$G160*$H160)/12,2),"Weighted Allocation",ROUND(($G160+$G160*$H160)*_xll.ACCOUNTTURNOVER(Connection,$E$10,,$D160,,$E$4,S$2,S$2)/IF($G160=0,12,$G160),2),"Manual Allocation",AE160))</f>
        <v/>
      </c>
      <c r="T160" s="30" t="str" cm="1">
        <f t="array" ref="T160">IF($D160="","",_xlfn.SWITCH($J160,"Equal allocation",ROUND(($G160+$G160*$H160)/12,2),"Weighted Allocation",ROUND(($G160+$G160*$H160)*_xll.ACCOUNTTURNOVER(Connection,$E$10,,$D160,,$E$4,T$2,T$2)/IF($G160=0,12,$G160),2),"Manual Allocation",AF160))</f>
        <v/>
      </c>
      <c r="U160" s="30" t="str" cm="1">
        <f t="array" ref="U160">IF($D160="","",_xlfn.SWITCH($J160,"Equal allocation",ROUND(($G160+$G160*$H160)/12,2),"Weighted Allocation",ROUND(($G160+$G160*$H160)*_xll.ACCOUNTTURNOVER(Connection,$E$10,,$D160,,$E$4,U$2,U$2)/IF($G160=0,12,$G160),2),"Manual Allocation",AG160))</f>
        <v/>
      </c>
      <c r="V160" s="30" t="str" cm="1">
        <f t="array" ref="V160">IF($D160="","",_xlfn.SWITCH($J160,"Equal allocation",ROUND(($G160+$G160*$H160)/12,2),"Weighted Allocation",ROUND(($G160+$G160*$H160)*_xll.ACCOUNTTURNOVER(Connection,$E$10,,$D160,,$E$4,V$2,V$2)/IF($G160=0,12,$G160),2),"Manual Allocation",AH160))</f>
        <v/>
      </c>
      <c r="W160" s="30" t="str" cm="1">
        <f t="array" ref="W160">IF($D160="","",_xlfn.SWITCH($J160,"Equal allocation",ROUND(($G160+$G160*$H160)/12,2),"Weighted Allocation",ROUND(($G160+$G160*$H160)*_xll.ACCOUNTTURNOVER(Connection,$E$10,,$D160,,$E$4,W$2,W$2)/IF($G160=0,12,$G160),2),"Manual Allocation",AI160))</f>
        <v/>
      </c>
      <c r="X160" s="30" t="str" cm="1">
        <f t="array" ref="X160">IF($D160="","",_xlfn.SWITCH($J160,"Equal allocation",ROUND(($G160+$G160*$H160)/12,2),"Weighted Allocation",ROUND(($G160+$G160*$H160)*_xll.ACCOUNTTURNOVER(Connection,$E$10,,$D160,,$E$4,X$2,X$2)/IF($G160=0,12,$G160),2),"Manual Allocation",AJ160))</f>
        <v/>
      </c>
    </row>
    <row r="161" spans="9:24" x14ac:dyDescent="0.45">
      <c r="I161" s="17"/>
      <c r="J161" s="17" t="str">
        <f t="shared" si="3"/>
        <v/>
      </c>
      <c r="K161" s="16" t="str">
        <f t="shared" si="4"/>
        <v/>
      </c>
      <c r="L161" s="16" t="str">
        <f t="shared" si="5"/>
        <v/>
      </c>
      <c r="M161" s="30" t="str" cm="1">
        <f t="array" ref="M161">IF($D161="","",_xlfn.SWITCH($J161,"Equal allocation",ROUND(($G161+$G161*$H161)/12,2),"Weighted Allocation",ROUND(($G161+$G161*$H161)*_xll.ACCOUNTTURNOVER(Connection,$E$10,,$D161,,$E$4,M$2,M$2)/IF($G161=0,12,$G161),2),"Manual Allocation",Y161))</f>
        <v/>
      </c>
      <c r="N161" s="30" t="str" cm="1">
        <f t="array" ref="N161">IF($D161="","",_xlfn.SWITCH($J161,"Equal allocation",ROUND(($G161+$G161*$H161)/12,2),"Weighted Allocation",ROUND(($G161+$G161*$H161)*_xll.ACCOUNTTURNOVER(Connection,$E$10,,$D161,,$E$4,N$2,N$2)/IF($G161=0,12,$G161),2),"Manual Allocation",Z161))</f>
        <v/>
      </c>
      <c r="O161" s="30" t="str" cm="1">
        <f t="array" ref="O161">IF($D161="","",_xlfn.SWITCH($J161,"Equal allocation",ROUND(($G161+$G161*$H161)/12,2),"Weighted Allocation",ROUND(($G161+$G161*$H161)*_xll.ACCOUNTTURNOVER(Connection,$E$10,,$D161,,$E$4,O$2,O$2)/IF($G161=0,12,$G161),2),"Manual Allocation",AA161))</f>
        <v/>
      </c>
      <c r="P161" s="30" t="str" cm="1">
        <f t="array" ref="P161">IF($D161="","",_xlfn.SWITCH($J161,"Equal allocation",ROUND(($G161+$G161*$H161)/12,2),"Weighted Allocation",ROUND(($G161+$G161*$H161)*_xll.ACCOUNTTURNOVER(Connection,$E$10,,$D161,,$E$4,P$2,P$2)/IF($G161=0,12,$G161),2),"Manual Allocation",AB161))</f>
        <v/>
      </c>
      <c r="Q161" s="30" t="str" cm="1">
        <f t="array" ref="Q161">IF($D161="","",_xlfn.SWITCH($J161,"Equal allocation",ROUND(($G161+$G161*$H161)/12,2),"Weighted Allocation",ROUND(($G161+$G161*$H161)*_xll.ACCOUNTTURNOVER(Connection,$E$10,,$D161,,$E$4,Q$2,Q$2)/IF($G161=0,12,$G161),2),"Manual Allocation",AC161))</f>
        <v/>
      </c>
      <c r="R161" s="30" t="str" cm="1">
        <f t="array" ref="R161">IF($D161="","",_xlfn.SWITCH($J161,"Equal allocation",ROUND(($G161+$G161*$H161)/12,2),"Weighted Allocation",ROUND(($G161+$G161*$H161)*_xll.ACCOUNTTURNOVER(Connection,$E$10,,$D161,,$E$4,R$2,R$2)/IF($G161=0,12,$G161),2),"Manual Allocation",AD161))</f>
        <v/>
      </c>
      <c r="S161" s="30" t="str" cm="1">
        <f t="array" ref="S161">IF($D161="","",_xlfn.SWITCH($J161,"Equal allocation",ROUND(($G161+$G161*$H161)/12,2),"Weighted Allocation",ROUND(($G161+$G161*$H161)*_xll.ACCOUNTTURNOVER(Connection,$E$10,,$D161,,$E$4,S$2,S$2)/IF($G161=0,12,$G161),2),"Manual Allocation",AE161))</f>
        <v/>
      </c>
      <c r="T161" s="30" t="str" cm="1">
        <f t="array" ref="T161">IF($D161="","",_xlfn.SWITCH($J161,"Equal allocation",ROUND(($G161+$G161*$H161)/12,2),"Weighted Allocation",ROUND(($G161+$G161*$H161)*_xll.ACCOUNTTURNOVER(Connection,$E$10,,$D161,,$E$4,T$2,T$2)/IF($G161=0,12,$G161),2),"Manual Allocation",AF161))</f>
        <v/>
      </c>
      <c r="U161" s="30" t="str" cm="1">
        <f t="array" ref="U161">IF($D161="","",_xlfn.SWITCH($J161,"Equal allocation",ROUND(($G161+$G161*$H161)/12,2),"Weighted Allocation",ROUND(($G161+$G161*$H161)*_xll.ACCOUNTTURNOVER(Connection,$E$10,,$D161,,$E$4,U$2,U$2)/IF($G161=0,12,$G161),2),"Manual Allocation",AG161))</f>
        <v/>
      </c>
      <c r="V161" s="30" t="str" cm="1">
        <f t="array" ref="V161">IF($D161="","",_xlfn.SWITCH($J161,"Equal allocation",ROUND(($G161+$G161*$H161)/12,2),"Weighted Allocation",ROUND(($G161+$G161*$H161)*_xll.ACCOUNTTURNOVER(Connection,$E$10,,$D161,,$E$4,V$2,V$2)/IF($G161=0,12,$G161),2),"Manual Allocation",AH161))</f>
        <v/>
      </c>
      <c r="W161" s="30" t="str" cm="1">
        <f t="array" ref="W161">IF($D161="","",_xlfn.SWITCH($J161,"Equal allocation",ROUND(($G161+$G161*$H161)/12,2),"Weighted Allocation",ROUND(($G161+$G161*$H161)*_xll.ACCOUNTTURNOVER(Connection,$E$10,,$D161,,$E$4,W$2,W$2)/IF($G161=0,12,$G161),2),"Manual Allocation",AI161))</f>
        <v/>
      </c>
      <c r="X161" s="30" t="str" cm="1">
        <f t="array" ref="X161">IF($D161="","",_xlfn.SWITCH($J161,"Equal allocation",ROUND(($G161+$G161*$H161)/12,2),"Weighted Allocation",ROUND(($G161+$G161*$H161)*_xll.ACCOUNTTURNOVER(Connection,$E$10,,$D161,,$E$4,X$2,X$2)/IF($G161=0,12,$G161),2),"Manual Allocation",AJ161))</f>
        <v/>
      </c>
    </row>
    <row r="162" spans="9:24" x14ac:dyDescent="0.45">
      <c r="I162" s="17"/>
      <c r="J162" s="17" t="str">
        <f t="shared" si="3"/>
        <v/>
      </c>
      <c r="K162" s="16" t="str">
        <f t="shared" si="4"/>
        <v/>
      </c>
      <c r="L162" s="16" t="str">
        <f t="shared" si="5"/>
        <v/>
      </c>
      <c r="M162" s="30" t="str" cm="1">
        <f t="array" ref="M162">IF($D162="","",_xlfn.SWITCH($J162,"Equal allocation",ROUND(($G162+$G162*$H162)/12,2),"Weighted Allocation",ROUND(($G162+$G162*$H162)*_xll.ACCOUNTTURNOVER(Connection,$E$10,,$D162,,$E$4,M$2,M$2)/IF($G162=0,12,$G162),2),"Manual Allocation",Y162))</f>
        <v/>
      </c>
      <c r="N162" s="30" t="str" cm="1">
        <f t="array" ref="N162">IF($D162="","",_xlfn.SWITCH($J162,"Equal allocation",ROUND(($G162+$G162*$H162)/12,2),"Weighted Allocation",ROUND(($G162+$G162*$H162)*_xll.ACCOUNTTURNOVER(Connection,$E$10,,$D162,,$E$4,N$2,N$2)/IF($G162=0,12,$G162),2),"Manual Allocation",Z162))</f>
        <v/>
      </c>
      <c r="O162" s="30" t="str" cm="1">
        <f t="array" ref="O162">IF($D162="","",_xlfn.SWITCH($J162,"Equal allocation",ROUND(($G162+$G162*$H162)/12,2),"Weighted Allocation",ROUND(($G162+$G162*$H162)*_xll.ACCOUNTTURNOVER(Connection,$E$10,,$D162,,$E$4,O$2,O$2)/IF($G162=0,12,$G162),2),"Manual Allocation",AA162))</f>
        <v/>
      </c>
      <c r="P162" s="30" t="str" cm="1">
        <f t="array" ref="P162">IF($D162="","",_xlfn.SWITCH($J162,"Equal allocation",ROUND(($G162+$G162*$H162)/12,2),"Weighted Allocation",ROUND(($G162+$G162*$H162)*_xll.ACCOUNTTURNOVER(Connection,$E$10,,$D162,,$E$4,P$2,P$2)/IF($G162=0,12,$G162),2),"Manual Allocation",AB162))</f>
        <v/>
      </c>
      <c r="Q162" s="30" t="str" cm="1">
        <f t="array" ref="Q162">IF($D162="","",_xlfn.SWITCH($J162,"Equal allocation",ROUND(($G162+$G162*$H162)/12,2),"Weighted Allocation",ROUND(($G162+$G162*$H162)*_xll.ACCOUNTTURNOVER(Connection,$E$10,,$D162,,$E$4,Q$2,Q$2)/IF($G162=0,12,$G162),2),"Manual Allocation",AC162))</f>
        <v/>
      </c>
      <c r="R162" s="30" t="str" cm="1">
        <f t="array" ref="R162">IF($D162="","",_xlfn.SWITCH($J162,"Equal allocation",ROUND(($G162+$G162*$H162)/12,2),"Weighted Allocation",ROUND(($G162+$G162*$H162)*_xll.ACCOUNTTURNOVER(Connection,$E$10,,$D162,,$E$4,R$2,R$2)/IF($G162=0,12,$G162),2),"Manual Allocation",AD162))</f>
        <v/>
      </c>
      <c r="S162" s="30" t="str" cm="1">
        <f t="array" ref="S162">IF($D162="","",_xlfn.SWITCH($J162,"Equal allocation",ROUND(($G162+$G162*$H162)/12,2),"Weighted Allocation",ROUND(($G162+$G162*$H162)*_xll.ACCOUNTTURNOVER(Connection,$E$10,,$D162,,$E$4,S$2,S$2)/IF($G162=0,12,$G162),2),"Manual Allocation",AE162))</f>
        <v/>
      </c>
      <c r="T162" s="30" t="str" cm="1">
        <f t="array" ref="T162">IF($D162="","",_xlfn.SWITCH($J162,"Equal allocation",ROUND(($G162+$G162*$H162)/12,2),"Weighted Allocation",ROUND(($G162+$G162*$H162)*_xll.ACCOUNTTURNOVER(Connection,$E$10,,$D162,,$E$4,T$2,T$2)/IF($G162=0,12,$G162),2),"Manual Allocation",AF162))</f>
        <v/>
      </c>
      <c r="U162" s="30" t="str" cm="1">
        <f t="array" ref="U162">IF($D162="","",_xlfn.SWITCH($J162,"Equal allocation",ROUND(($G162+$G162*$H162)/12,2),"Weighted Allocation",ROUND(($G162+$G162*$H162)*_xll.ACCOUNTTURNOVER(Connection,$E$10,,$D162,,$E$4,U$2,U$2)/IF($G162=0,12,$G162),2),"Manual Allocation",AG162))</f>
        <v/>
      </c>
      <c r="V162" s="30" t="str" cm="1">
        <f t="array" ref="V162">IF($D162="","",_xlfn.SWITCH($J162,"Equal allocation",ROUND(($G162+$G162*$H162)/12,2),"Weighted Allocation",ROUND(($G162+$G162*$H162)*_xll.ACCOUNTTURNOVER(Connection,$E$10,,$D162,,$E$4,V$2,V$2)/IF($G162=0,12,$G162),2),"Manual Allocation",AH162))</f>
        <v/>
      </c>
      <c r="W162" s="30" t="str" cm="1">
        <f t="array" ref="W162">IF($D162="","",_xlfn.SWITCH($J162,"Equal allocation",ROUND(($G162+$G162*$H162)/12,2),"Weighted Allocation",ROUND(($G162+$G162*$H162)*_xll.ACCOUNTTURNOVER(Connection,$E$10,,$D162,,$E$4,W$2,W$2)/IF($G162=0,12,$G162),2),"Manual Allocation",AI162))</f>
        <v/>
      </c>
      <c r="X162" s="30" t="str" cm="1">
        <f t="array" ref="X162">IF($D162="","",_xlfn.SWITCH($J162,"Equal allocation",ROUND(($G162+$G162*$H162)/12,2),"Weighted Allocation",ROUND(($G162+$G162*$H162)*_xll.ACCOUNTTURNOVER(Connection,$E$10,,$D162,,$E$4,X$2,X$2)/IF($G162=0,12,$G162),2),"Manual Allocation",AJ162))</f>
        <v/>
      </c>
    </row>
    <row r="163" spans="9:24" x14ac:dyDescent="0.45">
      <c r="I163" s="17"/>
      <c r="J163" s="17" t="str">
        <f t="shared" si="3"/>
        <v/>
      </c>
      <c r="K163" s="16" t="str">
        <f t="shared" si="4"/>
        <v/>
      </c>
      <c r="L163" s="16" t="str">
        <f t="shared" si="5"/>
        <v/>
      </c>
      <c r="M163" s="30" t="str" cm="1">
        <f t="array" ref="M163">IF($D163="","",_xlfn.SWITCH($J163,"Equal allocation",ROUND(($G163+$G163*$H163)/12,2),"Weighted Allocation",ROUND(($G163+$G163*$H163)*_xll.ACCOUNTTURNOVER(Connection,$E$10,,$D163,,$E$4,M$2,M$2)/IF($G163=0,12,$G163),2),"Manual Allocation",Y163))</f>
        <v/>
      </c>
      <c r="N163" s="30" t="str" cm="1">
        <f t="array" ref="N163">IF($D163="","",_xlfn.SWITCH($J163,"Equal allocation",ROUND(($G163+$G163*$H163)/12,2),"Weighted Allocation",ROUND(($G163+$G163*$H163)*_xll.ACCOUNTTURNOVER(Connection,$E$10,,$D163,,$E$4,N$2,N$2)/IF($G163=0,12,$G163),2),"Manual Allocation",Z163))</f>
        <v/>
      </c>
      <c r="O163" s="30" t="str" cm="1">
        <f t="array" ref="O163">IF($D163="","",_xlfn.SWITCH($J163,"Equal allocation",ROUND(($G163+$G163*$H163)/12,2),"Weighted Allocation",ROUND(($G163+$G163*$H163)*_xll.ACCOUNTTURNOVER(Connection,$E$10,,$D163,,$E$4,O$2,O$2)/IF($G163=0,12,$G163),2),"Manual Allocation",AA163))</f>
        <v/>
      </c>
      <c r="P163" s="30" t="str" cm="1">
        <f t="array" ref="P163">IF($D163="","",_xlfn.SWITCH($J163,"Equal allocation",ROUND(($G163+$G163*$H163)/12,2),"Weighted Allocation",ROUND(($G163+$G163*$H163)*_xll.ACCOUNTTURNOVER(Connection,$E$10,,$D163,,$E$4,P$2,P$2)/IF($G163=0,12,$G163),2),"Manual Allocation",AB163))</f>
        <v/>
      </c>
      <c r="Q163" s="30" t="str" cm="1">
        <f t="array" ref="Q163">IF($D163="","",_xlfn.SWITCH($J163,"Equal allocation",ROUND(($G163+$G163*$H163)/12,2),"Weighted Allocation",ROUND(($G163+$G163*$H163)*_xll.ACCOUNTTURNOVER(Connection,$E$10,,$D163,,$E$4,Q$2,Q$2)/IF($G163=0,12,$G163),2),"Manual Allocation",AC163))</f>
        <v/>
      </c>
      <c r="R163" s="30" t="str" cm="1">
        <f t="array" ref="R163">IF($D163="","",_xlfn.SWITCH($J163,"Equal allocation",ROUND(($G163+$G163*$H163)/12,2),"Weighted Allocation",ROUND(($G163+$G163*$H163)*_xll.ACCOUNTTURNOVER(Connection,$E$10,,$D163,,$E$4,R$2,R$2)/IF($G163=0,12,$G163),2),"Manual Allocation",AD163))</f>
        <v/>
      </c>
      <c r="S163" s="30" t="str" cm="1">
        <f t="array" ref="S163">IF($D163="","",_xlfn.SWITCH($J163,"Equal allocation",ROUND(($G163+$G163*$H163)/12,2),"Weighted Allocation",ROUND(($G163+$G163*$H163)*_xll.ACCOUNTTURNOVER(Connection,$E$10,,$D163,,$E$4,S$2,S$2)/IF($G163=0,12,$G163),2),"Manual Allocation",AE163))</f>
        <v/>
      </c>
      <c r="T163" s="30" t="str" cm="1">
        <f t="array" ref="T163">IF($D163="","",_xlfn.SWITCH($J163,"Equal allocation",ROUND(($G163+$G163*$H163)/12,2),"Weighted Allocation",ROUND(($G163+$G163*$H163)*_xll.ACCOUNTTURNOVER(Connection,$E$10,,$D163,,$E$4,T$2,T$2)/IF($G163=0,12,$G163),2),"Manual Allocation",AF163))</f>
        <v/>
      </c>
      <c r="U163" s="30" t="str" cm="1">
        <f t="array" ref="U163">IF($D163="","",_xlfn.SWITCH($J163,"Equal allocation",ROUND(($G163+$G163*$H163)/12,2),"Weighted Allocation",ROUND(($G163+$G163*$H163)*_xll.ACCOUNTTURNOVER(Connection,$E$10,,$D163,,$E$4,U$2,U$2)/IF($G163=0,12,$G163),2),"Manual Allocation",AG163))</f>
        <v/>
      </c>
      <c r="V163" s="30" t="str" cm="1">
        <f t="array" ref="V163">IF($D163="","",_xlfn.SWITCH($J163,"Equal allocation",ROUND(($G163+$G163*$H163)/12,2),"Weighted Allocation",ROUND(($G163+$G163*$H163)*_xll.ACCOUNTTURNOVER(Connection,$E$10,,$D163,,$E$4,V$2,V$2)/IF($G163=0,12,$G163),2),"Manual Allocation",AH163))</f>
        <v/>
      </c>
      <c r="W163" s="30" t="str" cm="1">
        <f t="array" ref="W163">IF($D163="","",_xlfn.SWITCH($J163,"Equal allocation",ROUND(($G163+$G163*$H163)/12,2),"Weighted Allocation",ROUND(($G163+$G163*$H163)*_xll.ACCOUNTTURNOVER(Connection,$E$10,,$D163,,$E$4,W$2,W$2)/IF($G163=0,12,$G163),2),"Manual Allocation",AI163))</f>
        <v/>
      </c>
      <c r="X163" s="30" t="str" cm="1">
        <f t="array" ref="X163">IF($D163="","",_xlfn.SWITCH($J163,"Equal allocation",ROUND(($G163+$G163*$H163)/12,2),"Weighted Allocation",ROUND(($G163+$G163*$H163)*_xll.ACCOUNTTURNOVER(Connection,$E$10,,$D163,,$E$4,X$2,X$2)/IF($G163=0,12,$G163),2),"Manual Allocation",AJ163))</f>
        <v/>
      </c>
    </row>
    <row r="164" spans="9:24" x14ac:dyDescent="0.45">
      <c r="I164" s="17"/>
      <c r="J164" s="17" t="str">
        <f t="shared" si="3"/>
        <v/>
      </c>
      <c r="K164" s="16" t="str">
        <f t="shared" si="4"/>
        <v/>
      </c>
      <c r="L164" s="16" t="str">
        <f t="shared" si="5"/>
        <v/>
      </c>
      <c r="M164" s="30" t="str" cm="1">
        <f t="array" ref="M164">IF($D164="","",_xlfn.SWITCH($J164,"Equal allocation",ROUND(($G164+$G164*$H164)/12,2),"Weighted Allocation",ROUND(($G164+$G164*$H164)*_xll.ACCOUNTTURNOVER(Connection,$E$10,,$D164,,$E$4,M$2,M$2)/IF($G164=0,12,$G164),2),"Manual Allocation",Y164))</f>
        <v/>
      </c>
      <c r="N164" s="30" t="str" cm="1">
        <f t="array" ref="N164">IF($D164="","",_xlfn.SWITCH($J164,"Equal allocation",ROUND(($G164+$G164*$H164)/12,2),"Weighted Allocation",ROUND(($G164+$G164*$H164)*_xll.ACCOUNTTURNOVER(Connection,$E$10,,$D164,,$E$4,N$2,N$2)/IF($G164=0,12,$G164),2),"Manual Allocation",Z164))</f>
        <v/>
      </c>
      <c r="O164" s="30" t="str" cm="1">
        <f t="array" ref="O164">IF($D164="","",_xlfn.SWITCH($J164,"Equal allocation",ROUND(($G164+$G164*$H164)/12,2),"Weighted Allocation",ROUND(($G164+$G164*$H164)*_xll.ACCOUNTTURNOVER(Connection,$E$10,,$D164,,$E$4,O$2,O$2)/IF($G164=0,12,$G164),2),"Manual Allocation",AA164))</f>
        <v/>
      </c>
      <c r="P164" s="30" t="str" cm="1">
        <f t="array" ref="P164">IF($D164="","",_xlfn.SWITCH($J164,"Equal allocation",ROUND(($G164+$G164*$H164)/12,2),"Weighted Allocation",ROUND(($G164+$G164*$H164)*_xll.ACCOUNTTURNOVER(Connection,$E$10,,$D164,,$E$4,P$2,P$2)/IF($G164=0,12,$G164),2),"Manual Allocation",AB164))</f>
        <v/>
      </c>
      <c r="Q164" s="30" t="str" cm="1">
        <f t="array" ref="Q164">IF($D164="","",_xlfn.SWITCH($J164,"Equal allocation",ROUND(($G164+$G164*$H164)/12,2),"Weighted Allocation",ROUND(($G164+$G164*$H164)*_xll.ACCOUNTTURNOVER(Connection,$E$10,,$D164,,$E$4,Q$2,Q$2)/IF($G164=0,12,$G164),2),"Manual Allocation",AC164))</f>
        <v/>
      </c>
      <c r="R164" s="30" t="str" cm="1">
        <f t="array" ref="R164">IF($D164="","",_xlfn.SWITCH($J164,"Equal allocation",ROUND(($G164+$G164*$H164)/12,2),"Weighted Allocation",ROUND(($G164+$G164*$H164)*_xll.ACCOUNTTURNOVER(Connection,$E$10,,$D164,,$E$4,R$2,R$2)/IF($G164=0,12,$G164),2),"Manual Allocation",AD164))</f>
        <v/>
      </c>
      <c r="S164" s="30" t="str" cm="1">
        <f t="array" ref="S164">IF($D164="","",_xlfn.SWITCH($J164,"Equal allocation",ROUND(($G164+$G164*$H164)/12,2),"Weighted Allocation",ROUND(($G164+$G164*$H164)*_xll.ACCOUNTTURNOVER(Connection,$E$10,,$D164,,$E$4,S$2,S$2)/IF($G164=0,12,$G164),2),"Manual Allocation",AE164))</f>
        <v/>
      </c>
      <c r="T164" s="30" t="str" cm="1">
        <f t="array" ref="T164">IF($D164="","",_xlfn.SWITCH($J164,"Equal allocation",ROUND(($G164+$G164*$H164)/12,2),"Weighted Allocation",ROUND(($G164+$G164*$H164)*_xll.ACCOUNTTURNOVER(Connection,$E$10,,$D164,,$E$4,T$2,T$2)/IF($G164=0,12,$G164),2),"Manual Allocation",AF164))</f>
        <v/>
      </c>
      <c r="U164" s="30" t="str" cm="1">
        <f t="array" ref="U164">IF($D164="","",_xlfn.SWITCH($J164,"Equal allocation",ROUND(($G164+$G164*$H164)/12,2),"Weighted Allocation",ROUND(($G164+$G164*$H164)*_xll.ACCOUNTTURNOVER(Connection,$E$10,,$D164,,$E$4,U$2,U$2)/IF($G164=0,12,$G164),2),"Manual Allocation",AG164))</f>
        <v/>
      </c>
      <c r="V164" s="30" t="str" cm="1">
        <f t="array" ref="V164">IF($D164="","",_xlfn.SWITCH($J164,"Equal allocation",ROUND(($G164+$G164*$H164)/12,2),"Weighted Allocation",ROUND(($G164+$G164*$H164)*_xll.ACCOUNTTURNOVER(Connection,$E$10,,$D164,,$E$4,V$2,V$2)/IF($G164=0,12,$G164),2),"Manual Allocation",AH164))</f>
        <v/>
      </c>
      <c r="W164" s="30" t="str" cm="1">
        <f t="array" ref="W164">IF($D164="","",_xlfn.SWITCH($J164,"Equal allocation",ROUND(($G164+$G164*$H164)/12,2),"Weighted Allocation",ROUND(($G164+$G164*$H164)*_xll.ACCOUNTTURNOVER(Connection,$E$10,,$D164,,$E$4,W$2,W$2)/IF($G164=0,12,$G164),2),"Manual Allocation",AI164))</f>
        <v/>
      </c>
      <c r="X164" s="30" t="str" cm="1">
        <f t="array" ref="X164">IF($D164="","",_xlfn.SWITCH($J164,"Equal allocation",ROUND(($G164+$G164*$H164)/12,2),"Weighted Allocation",ROUND(($G164+$G164*$H164)*_xll.ACCOUNTTURNOVER(Connection,$E$10,,$D164,,$E$4,X$2,X$2)/IF($G164=0,12,$G164),2),"Manual Allocation",AJ164))</f>
        <v/>
      </c>
    </row>
    <row r="165" spans="9:24" x14ac:dyDescent="0.45">
      <c r="I165" s="17"/>
      <c r="J165" s="17" t="str">
        <f t="shared" si="3"/>
        <v/>
      </c>
      <c r="K165" s="16" t="str">
        <f t="shared" si="4"/>
        <v/>
      </c>
      <c r="L165" s="16" t="str">
        <f t="shared" si="5"/>
        <v/>
      </c>
      <c r="M165" s="30" t="str" cm="1">
        <f t="array" ref="M165">IF($D165="","",_xlfn.SWITCH($J165,"Equal allocation",ROUND(($G165+$G165*$H165)/12,2),"Weighted Allocation",ROUND(($G165+$G165*$H165)*_xll.ACCOUNTTURNOVER(Connection,$E$10,,$D165,,$E$4,M$2,M$2)/IF($G165=0,12,$G165),2),"Manual Allocation",Y165))</f>
        <v/>
      </c>
      <c r="N165" s="30" t="str" cm="1">
        <f t="array" ref="N165">IF($D165="","",_xlfn.SWITCH($J165,"Equal allocation",ROUND(($G165+$G165*$H165)/12,2),"Weighted Allocation",ROUND(($G165+$G165*$H165)*_xll.ACCOUNTTURNOVER(Connection,$E$10,,$D165,,$E$4,N$2,N$2)/IF($G165=0,12,$G165),2),"Manual Allocation",Z165))</f>
        <v/>
      </c>
      <c r="O165" s="30" t="str" cm="1">
        <f t="array" ref="O165">IF($D165="","",_xlfn.SWITCH($J165,"Equal allocation",ROUND(($G165+$G165*$H165)/12,2),"Weighted Allocation",ROUND(($G165+$G165*$H165)*_xll.ACCOUNTTURNOVER(Connection,$E$10,,$D165,,$E$4,O$2,O$2)/IF($G165=0,12,$G165),2),"Manual Allocation",AA165))</f>
        <v/>
      </c>
      <c r="P165" s="30" t="str" cm="1">
        <f t="array" ref="P165">IF($D165="","",_xlfn.SWITCH($J165,"Equal allocation",ROUND(($G165+$G165*$H165)/12,2),"Weighted Allocation",ROUND(($G165+$G165*$H165)*_xll.ACCOUNTTURNOVER(Connection,$E$10,,$D165,,$E$4,P$2,P$2)/IF($G165=0,12,$G165),2),"Manual Allocation",AB165))</f>
        <v/>
      </c>
      <c r="Q165" s="30" t="str" cm="1">
        <f t="array" ref="Q165">IF($D165="","",_xlfn.SWITCH($J165,"Equal allocation",ROUND(($G165+$G165*$H165)/12,2),"Weighted Allocation",ROUND(($G165+$G165*$H165)*_xll.ACCOUNTTURNOVER(Connection,$E$10,,$D165,,$E$4,Q$2,Q$2)/IF($G165=0,12,$G165),2),"Manual Allocation",AC165))</f>
        <v/>
      </c>
      <c r="R165" s="30" t="str" cm="1">
        <f t="array" ref="R165">IF($D165="","",_xlfn.SWITCH($J165,"Equal allocation",ROUND(($G165+$G165*$H165)/12,2),"Weighted Allocation",ROUND(($G165+$G165*$H165)*_xll.ACCOUNTTURNOVER(Connection,$E$10,,$D165,,$E$4,R$2,R$2)/IF($G165=0,12,$G165),2),"Manual Allocation",AD165))</f>
        <v/>
      </c>
      <c r="S165" s="30" t="str" cm="1">
        <f t="array" ref="S165">IF($D165="","",_xlfn.SWITCH($J165,"Equal allocation",ROUND(($G165+$G165*$H165)/12,2),"Weighted Allocation",ROUND(($G165+$G165*$H165)*_xll.ACCOUNTTURNOVER(Connection,$E$10,,$D165,,$E$4,S$2,S$2)/IF($G165=0,12,$G165),2),"Manual Allocation",AE165))</f>
        <v/>
      </c>
      <c r="T165" s="30" t="str" cm="1">
        <f t="array" ref="T165">IF($D165="","",_xlfn.SWITCH($J165,"Equal allocation",ROUND(($G165+$G165*$H165)/12,2),"Weighted Allocation",ROUND(($G165+$G165*$H165)*_xll.ACCOUNTTURNOVER(Connection,$E$10,,$D165,,$E$4,T$2,T$2)/IF($G165=0,12,$G165),2),"Manual Allocation",AF165))</f>
        <v/>
      </c>
      <c r="U165" s="30" t="str" cm="1">
        <f t="array" ref="U165">IF($D165="","",_xlfn.SWITCH($J165,"Equal allocation",ROUND(($G165+$G165*$H165)/12,2),"Weighted Allocation",ROUND(($G165+$G165*$H165)*_xll.ACCOUNTTURNOVER(Connection,$E$10,,$D165,,$E$4,U$2,U$2)/IF($G165=0,12,$G165),2),"Manual Allocation",AG165))</f>
        <v/>
      </c>
      <c r="V165" s="30" t="str" cm="1">
        <f t="array" ref="V165">IF($D165="","",_xlfn.SWITCH($J165,"Equal allocation",ROUND(($G165+$G165*$H165)/12,2),"Weighted Allocation",ROUND(($G165+$G165*$H165)*_xll.ACCOUNTTURNOVER(Connection,$E$10,,$D165,,$E$4,V$2,V$2)/IF($G165=0,12,$G165),2),"Manual Allocation",AH165))</f>
        <v/>
      </c>
      <c r="W165" s="30" t="str" cm="1">
        <f t="array" ref="W165">IF($D165="","",_xlfn.SWITCH($J165,"Equal allocation",ROUND(($G165+$G165*$H165)/12,2),"Weighted Allocation",ROUND(($G165+$G165*$H165)*_xll.ACCOUNTTURNOVER(Connection,$E$10,,$D165,,$E$4,W$2,W$2)/IF($G165=0,12,$G165),2),"Manual Allocation",AI165))</f>
        <v/>
      </c>
      <c r="X165" s="30" t="str" cm="1">
        <f t="array" ref="X165">IF($D165="","",_xlfn.SWITCH($J165,"Equal allocation",ROUND(($G165+$G165*$H165)/12,2),"Weighted Allocation",ROUND(($G165+$G165*$H165)*_xll.ACCOUNTTURNOVER(Connection,$E$10,,$D165,,$E$4,X$2,X$2)/IF($G165=0,12,$G165),2),"Manual Allocation",AJ165))</f>
        <v/>
      </c>
    </row>
    <row r="166" spans="9:24" x14ac:dyDescent="0.45">
      <c r="I166" s="17"/>
      <c r="J166" s="17" t="str">
        <f t="shared" si="3"/>
        <v/>
      </c>
      <c r="K166" s="16" t="str">
        <f t="shared" si="4"/>
        <v/>
      </c>
      <c r="L166" s="16" t="str">
        <f t="shared" si="5"/>
        <v/>
      </c>
      <c r="M166" s="30" t="str" cm="1">
        <f t="array" ref="M166">IF($D166="","",_xlfn.SWITCH($J166,"Equal allocation",ROUND(($G166+$G166*$H166)/12,2),"Weighted Allocation",ROUND(($G166+$G166*$H166)*_xll.ACCOUNTTURNOVER(Connection,$E$10,,$D166,,$E$4,M$2,M$2)/IF($G166=0,12,$G166),2),"Manual Allocation",Y166))</f>
        <v/>
      </c>
      <c r="N166" s="30" t="str" cm="1">
        <f t="array" ref="N166">IF($D166="","",_xlfn.SWITCH($J166,"Equal allocation",ROUND(($G166+$G166*$H166)/12,2),"Weighted Allocation",ROUND(($G166+$G166*$H166)*_xll.ACCOUNTTURNOVER(Connection,$E$10,,$D166,,$E$4,N$2,N$2)/IF($G166=0,12,$G166),2),"Manual Allocation",Z166))</f>
        <v/>
      </c>
      <c r="O166" s="30" t="str" cm="1">
        <f t="array" ref="O166">IF($D166="","",_xlfn.SWITCH($J166,"Equal allocation",ROUND(($G166+$G166*$H166)/12,2),"Weighted Allocation",ROUND(($G166+$G166*$H166)*_xll.ACCOUNTTURNOVER(Connection,$E$10,,$D166,,$E$4,O$2,O$2)/IF($G166=0,12,$G166),2),"Manual Allocation",AA166))</f>
        <v/>
      </c>
      <c r="P166" s="30" t="str" cm="1">
        <f t="array" ref="P166">IF($D166="","",_xlfn.SWITCH($J166,"Equal allocation",ROUND(($G166+$G166*$H166)/12,2),"Weighted Allocation",ROUND(($G166+$G166*$H166)*_xll.ACCOUNTTURNOVER(Connection,$E$10,,$D166,,$E$4,P$2,P$2)/IF($G166=0,12,$G166),2),"Manual Allocation",AB166))</f>
        <v/>
      </c>
      <c r="Q166" s="30" t="str" cm="1">
        <f t="array" ref="Q166">IF($D166="","",_xlfn.SWITCH($J166,"Equal allocation",ROUND(($G166+$G166*$H166)/12,2),"Weighted Allocation",ROUND(($G166+$G166*$H166)*_xll.ACCOUNTTURNOVER(Connection,$E$10,,$D166,,$E$4,Q$2,Q$2)/IF($G166=0,12,$G166),2),"Manual Allocation",AC166))</f>
        <v/>
      </c>
      <c r="R166" s="30" t="str" cm="1">
        <f t="array" ref="R166">IF($D166="","",_xlfn.SWITCH($J166,"Equal allocation",ROUND(($G166+$G166*$H166)/12,2),"Weighted Allocation",ROUND(($G166+$G166*$H166)*_xll.ACCOUNTTURNOVER(Connection,$E$10,,$D166,,$E$4,R$2,R$2)/IF($G166=0,12,$G166),2),"Manual Allocation",AD166))</f>
        <v/>
      </c>
      <c r="S166" s="30" t="str" cm="1">
        <f t="array" ref="S166">IF($D166="","",_xlfn.SWITCH($J166,"Equal allocation",ROUND(($G166+$G166*$H166)/12,2),"Weighted Allocation",ROUND(($G166+$G166*$H166)*_xll.ACCOUNTTURNOVER(Connection,$E$10,,$D166,,$E$4,S$2,S$2)/IF($G166=0,12,$G166),2),"Manual Allocation",AE166))</f>
        <v/>
      </c>
      <c r="T166" s="30" t="str" cm="1">
        <f t="array" ref="T166">IF($D166="","",_xlfn.SWITCH($J166,"Equal allocation",ROUND(($G166+$G166*$H166)/12,2),"Weighted Allocation",ROUND(($G166+$G166*$H166)*_xll.ACCOUNTTURNOVER(Connection,$E$10,,$D166,,$E$4,T$2,T$2)/IF($G166=0,12,$G166),2),"Manual Allocation",AF166))</f>
        <v/>
      </c>
      <c r="U166" s="30" t="str" cm="1">
        <f t="array" ref="U166">IF($D166="","",_xlfn.SWITCH($J166,"Equal allocation",ROUND(($G166+$G166*$H166)/12,2),"Weighted Allocation",ROUND(($G166+$G166*$H166)*_xll.ACCOUNTTURNOVER(Connection,$E$10,,$D166,,$E$4,U$2,U$2)/IF($G166=0,12,$G166),2),"Manual Allocation",AG166))</f>
        <v/>
      </c>
      <c r="V166" s="30" t="str" cm="1">
        <f t="array" ref="V166">IF($D166="","",_xlfn.SWITCH($J166,"Equal allocation",ROUND(($G166+$G166*$H166)/12,2),"Weighted Allocation",ROUND(($G166+$G166*$H166)*_xll.ACCOUNTTURNOVER(Connection,$E$10,,$D166,,$E$4,V$2,V$2)/IF($G166=0,12,$G166),2),"Manual Allocation",AH166))</f>
        <v/>
      </c>
      <c r="W166" s="30" t="str" cm="1">
        <f t="array" ref="W166">IF($D166="","",_xlfn.SWITCH($J166,"Equal allocation",ROUND(($G166+$G166*$H166)/12,2),"Weighted Allocation",ROUND(($G166+$G166*$H166)*_xll.ACCOUNTTURNOVER(Connection,$E$10,,$D166,,$E$4,W$2,W$2)/IF($G166=0,12,$G166),2),"Manual Allocation",AI166))</f>
        <v/>
      </c>
      <c r="X166" s="30" t="str" cm="1">
        <f t="array" ref="X166">IF($D166="","",_xlfn.SWITCH($J166,"Equal allocation",ROUND(($G166+$G166*$H166)/12,2),"Weighted Allocation",ROUND(($G166+$G166*$H166)*_xll.ACCOUNTTURNOVER(Connection,$E$10,,$D166,,$E$4,X$2,X$2)/IF($G166=0,12,$G166),2),"Manual Allocation",AJ166))</f>
        <v/>
      </c>
    </row>
    <row r="167" spans="9:24" x14ac:dyDescent="0.45">
      <c r="I167" s="17"/>
      <c r="J167" s="17" t="str">
        <f t="shared" si="3"/>
        <v/>
      </c>
      <c r="K167" s="16" t="str">
        <f t="shared" si="4"/>
        <v/>
      </c>
      <c r="L167" s="16" t="str">
        <f t="shared" si="5"/>
        <v/>
      </c>
      <c r="M167" s="30" t="str" cm="1">
        <f t="array" ref="M167">IF($D167="","",_xlfn.SWITCH($J167,"Equal allocation",ROUND(($G167+$G167*$H167)/12,2),"Weighted Allocation",ROUND(($G167+$G167*$H167)*_xll.ACCOUNTTURNOVER(Connection,$E$10,,$D167,,$E$4,M$2,M$2)/IF($G167=0,12,$G167),2),"Manual Allocation",Y167))</f>
        <v/>
      </c>
      <c r="N167" s="30" t="str" cm="1">
        <f t="array" ref="N167">IF($D167="","",_xlfn.SWITCH($J167,"Equal allocation",ROUND(($G167+$G167*$H167)/12,2),"Weighted Allocation",ROUND(($G167+$G167*$H167)*_xll.ACCOUNTTURNOVER(Connection,$E$10,,$D167,,$E$4,N$2,N$2)/IF($G167=0,12,$G167),2),"Manual Allocation",Z167))</f>
        <v/>
      </c>
      <c r="O167" s="30" t="str" cm="1">
        <f t="array" ref="O167">IF($D167="","",_xlfn.SWITCH($J167,"Equal allocation",ROUND(($G167+$G167*$H167)/12,2),"Weighted Allocation",ROUND(($G167+$G167*$H167)*_xll.ACCOUNTTURNOVER(Connection,$E$10,,$D167,,$E$4,O$2,O$2)/IF($G167=0,12,$G167),2),"Manual Allocation",AA167))</f>
        <v/>
      </c>
      <c r="P167" s="30" t="str" cm="1">
        <f t="array" ref="P167">IF($D167="","",_xlfn.SWITCH($J167,"Equal allocation",ROUND(($G167+$G167*$H167)/12,2),"Weighted Allocation",ROUND(($G167+$G167*$H167)*_xll.ACCOUNTTURNOVER(Connection,$E$10,,$D167,,$E$4,P$2,P$2)/IF($G167=0,12,$G167),2),"Manual Allocation",AB167))</f>
        <v/>
      </c>
      <c r="Q167" s="30" t="str" cm="1">
        <f t="array" ref="Q167">IF($D167="","",_xlfn.SWITCH($J167,"Equal allocation",ROUND(($G167+$G167*$H167)/12,2),"Weighted Allocation",ROUND(($G167+$G167*$H167)*_xll.ACCOUNTTURNOVER(Connection,$E$10,,$D167,,$E$4,Q$2,Q$2)/IF($G167=0,12,$G167),2),"Manual Allocation",AC167))</f>
        <v/>
      </c>
      <c r="R167" s="30" t="str" cm="1">
        <f t="array" ref="R167">IF($D167="","",_xlfn.SWITCH($J167,"Equal allocation",ROUND(($G167+$G167*$H167)/12,2),"Weighted Allocation",ROUND(($G167+$G167*$H167)*_xll.ACCOUNTTURNOVER(Connection,$E$10,,$D167,,$E$4,R$2,R$2)/IF($G167=0,12,$G167),2),"Manual Allocation",AD167))</f>
        <v/>
      </c>
      <c r="S167" s="30" t="str" cm="1">
        <f t="array" ref="S167">IF($D167="","",_xlfn.SWITCH($J167,"Equal allocation",ROUND(($G167+$G167*$H167)/12,2),"Weighted Allocation",ROUND(($G167+$G167*$H167)*_xll.ACCOUNTTURNOVER(Connection,$E$10,,$D167,,$E$4,S$2,S$2)/IF($G167=0,12,$G167),2),"Manual Allocation",AE167))</f>
        <v/>
      </c>
      <c r="T167" s="30" t="str" cm="1">
        <f t="array" ref="T167">IF($D167="","",_xlfn.SWITCH($J167,"Equal allocation",ROUND(($G167+$G167*$H167)/12,2),"Weighted Allocation",ROUND(($G167+$G167*$H167)*_xll.ACCOUNTTURNOVER(Connection,$E$10,,$D167,,$E$4,T$2,T$2)/IF($G167=0,12,$G167),2),"Manual Allocation",AF167))</f>
        <v/>
      </c>
      <c r="U167" s="30" t="str" cm="1">
        <f t="array" ref="U167">IF($D167="","",_xlfn.SWITCH($J167,"Equal allocation",ROUND(($G167+$G167*$H167)/12,2),"Weighted Allocation",ROUND(($G167+$G167*$H167)*_xll.ACCOUNTTURNOVER(Connection,$E$10,,$D167,,$E$4,U$2,U$2)/IF($G167=0,12,$G167),2),"Manual Allocation",AG167))</f>
        <v/>
      </c>
      <c r="V167" s="30" t="str" cm="1">
        <f t="array" ref="V167">IF($D167="","",_xlfn.SWITCH($J167,"Equal allocation",ROUND(($G167+$G167*$H167)/12,2),"Weighted Allocation",ROUND(($G167+$G167*$H167)*_xll.ACCOUNTTURNOVER(Connection,$E$10,,$D167,,$E$4,V$2,V$2)/IF($G167=0,12,$G167),2),"Manual Allocation",AH167))</f>
        <v/>
      </c>
      <c r="W167" s="30" t="str" cm="1">
        <f t="array" ref="W167">IF($D167="","",_xlfn.SWITCH($J167,"Equal allocation",ROUND(($G167+$G167*$H167)/12,2),"Weighted Allocation",ROUND(($G167+$G167*$H167)*_xll.ACCOUNTTURNOVER(Connection,$E$10,,$D167,,$E$4,W$2,W$2)/IF($G167=0,12,$G167),2),"Manual Allocation",AI167))</f>
        <v/>
      </c>
      <c r="X167" s="30" t="str" cm="1">
        <f t="array" ref="X167">IF($D167="","",_xlfn.SWITCH($J167,"Equal allocation",ROUND(($G167+$G167*$H167)/12,2),"Weighted Allocation",ROUND(($G167+$G167*$H167)*_xll.ACCOUNTTURNOVER(Connection,$E$10,,$D167,,$E$4,X$2,X$2)/IF($G167=0,12,$G167),2),"Manual Allocation",AJ167))</f>
        <v/>
      </c>
    </row>
    <row r="168" spans="9:24" x14ac:dyDescent="0.45">
      <c r="I168" s="17"/>
      <c r="J168" s="17" t="str">
        <f t="shared" si="3"/>
        <v/>
      </c>
      <c r="K168" s="16" t="str">
        <f t="shared" si="4"/>
        <v/>
      </c>
      <c r="L168" s="16" t="str">
        <f t="shared" si="5"/>
        <v/>
      </c>
      <c r="M168" s="30" t="str" cm="1">
        <f t="array" ref="M168">IF($D168="","",_xlfn.SWITCH($J168,"Equal allocation",ROUND(($G168+$G168*$H168)/12,2),"Weighted Allocation",ROUND(($G168+$G168*$H168)*_xll.ACCOUNTTURNOVER(Connection,$E$10,,$D168,,$E$4,M$2,M$2)/IF($G168=0,12,$G168),2),"Manual Allocation",Y168))</f>
        <v/>
      </c>
      <c r="N168" s="30" t="str" cm="1">
        <f t="array" ref="N168">IF($D168="","",_xlfn.SWITCH($J168,"Equal allocation",ROUND(($G168+$G168*$H168)/12,2),"Weighted Allocation",ROUND(($G168+$G168*$H168)*_xll.ACCOUNTTURNOVER(Connection,$E$10,,$D168,,$E$4,N$2,N$2)/IF($G168=0,12,$G168),2),"Manual Allocation",Z168))</f>
        <v/>
      </c>
      <c r="O168" s="30" t="str" cm="1">
        <f t="array" ref="O168">IF($D168="","",_xlfn.SWITCH($J168,"Equal allocation",ROUND(($G168+$G168*$H168)/12,2),"Weighted Allocation",ROUND(($G168+$G168*$H168)*_xll.ACCOUNTTURNOVER(Connection,$E$10,,$D168,,$E$4,O$2,O$2)/IF($G168=0,12,$G168),2),"Manual Allocation",AA168))</f>
        <v/>
      </c>
      <c r="P168" s="30" t="str" cm="1">
        <f t="array" ref="P168">IF($D168="","",_xlfn.SWITCH($J168,"Equal allocation",ROUND(($G168+$G168*$H168)/12,2),"Weighted Allocation",ROUND(($G168+$G168*$H168)*_xll.ACCOUNTTURNOVER(Connection,$E$10,,$D168,,$E$4,P$2,P$2)/IF($G168=0,12,$G168),2),"Manual Allocation",AB168))</f>
        <v/>
      </c>
      <c r="Q168" s="30" t="str" cm="1">
        <f t="array" ref="Q168">IF($D168="","",_xlfn.SWITCH($J168,"Equal allocation",ROUND(($G168+$G168*$H168)/12,2),"Weighted Allocation",ROUND(($G168+$G168*$H168)*_xll.ACCOUNTTURNOVER(Connection,$E$10,,$D168,,$E$4,Q$2,Q$2)/IF($G168=0,12,$G168),2),"Manual Allocation",AC168))</f>
        <v/>
      </c>
      <c r="R168" s="30" t="str" cm="1">
        <f t="array" ref="R168">IF($D168="","",_xlfn.SWITCH($J168,"Equal allocation",ROUND(($G168+$G168*$H168)/12,2),"Weighted Allocation",ROUND(($G168+$G168*$H168)*_xll.ACCOUNTTURNOVER(Connection,$E$10,,$D168,,$E$4,R$2,R$2)/IF($G168=0,12,$G168),2),"Manual Allocation",AD168))</f>
        <v/>
      </c>
      <c r="S168" s="30" t="str" cm="1">
        <f t="array" ref="S168">IF($D168="","",_xlfn.SWITCH($J168,"Equal allocation",ROUND(($G168+$G168*$H168)/12,2),"Weighted Allocation",ROUND(($G168+$G168*$H168)*_xll.ACCOUNTTURNOVER(Connection,$E$10,,$D168,,$E$4,S$2,S$2)/IF($G168=0,12,$G168),2),"Manual Allocation",AE168))</f>
        <v/>
      </c>
      <c r="T168" s="30" t="str" cm="1">
        <f t="array" ref="T168">IF($D168="","",_xlfn.SWITCH($J168,"Equal allocation",ROUND(($G168+$G168*$H168)/12,2),"Weighted Allocation",ROUND(($G168+$G168*$H168)*_xll.ACCOUNTTURNOVER(Connection,$E$10,,$D168,,$E$4,T$2,T$2)/IF($G168=0,12,$G168),2),"Manual Allocation",AF168))</f>
        <v/>
      </c>
      <c r="U168" s="30" t="str" cm="1">
        <f t="array" ref="U168">IF($D168="","",_xlfn.SWITCH($J168,"Equal allocation",ROUND(($G168+$G168*$H168)/12,2),"Weighted Allocation",ROUND(($G168+$G168*$H168)*_xll.ACCOUNTTURNOVER(Connection,$E$10,,$D168,,$E$4,U$2,U$2)/IF($G168=0,12,$G168),2),"Manual Allocation",AG168))</f>
        <v/>
      </c>
      <c r="V168" s="30" t="str" cm="1">
        <f t="array" ref="V168">IF($D168="","",_xlfn.SWITCH($J168,"Equal allocation",ROUND(($G168+$G168*$H168)/12,2),"Weighted Allocation",ROUND(($G168+$G168*$H168)*_xll.ACCOUNTTURNOVER(Connection,$E$10,,$D168,,$E$4,V$2,V$2)/IF($G168=0,12,$G168),2),"Manual Allocation",AH168))</f>
        <v/>
      </c>
      <c r="W168" s="30" t="str" cm="1">
        <f t="array" ref="W168">IF($D168="","",_xlfn.SWITCH($J168,"Equal allocation",ROUND(($G168+$G168*$H168)/12,2),"Weighted Allocation",ROUND(($G168+$G168*$H168)*_xll.ACCOUNTTURNOVER(Connection,$E$10,,$D168,,$E$4,W$2,W$2)/IF($G168=0,12,$G168),2),"Manual Allocation",AI168))</f>
        <v/>
      </c>
      <c r="X168" s="30" t="str" cm="1">
        <f t="array" ref="X168">IF($D168="","",_xlfn.SWITCH($J168,"Equal allocation",ROUND(($G168+$G168*$H168)/12,2),"Weighted Allocation",ROUND(($G168+$G168*$H168)*_xll.ACCOUNTTURNOVER(Connection,$E$10,,$D168,,$E$4,X$2,X$2)/IF($G168=0,12,$G168),2),"Manual Allocation",AJ168))</f>
        <v/>
      </c>
    </row>
    <row r="169" spans="9:24" x14ac:dyDescent="0.45">
      <c r="I169" s="17"/>
      <c r="J169" s="17" t="str">
        <f t="shared" si="3"/>
        <v/>
      </c>
      <c r="K169" s="16" t="str">
        <f t="shared" si="4"/>
        <v/>
      </c>
      <c r="L169" s="16" t="str">
        <f t="shared" si="5"/>
        <v/>
      </c>
      <c r="M169" s="30" t="str" cm="1">
        <f t="array" ref="M169">IF($D169="","",_xlfn.SWITCH($J169,"Equal allocation",ROUND(($G169+$G169*$H169)/12,2),"Weighted Allocation",ROUND(($G169+$G169*$H169)*_xll.ACCOUNTTURNOVER(Connection,$E$10,,$D169,,$E$4,M$2,M$2)/IF($G169=0,12,$G169),2),"Manual Allocation",Y169))</f>
        <v/>
      </c>
      <c r="N169" s="30" t="str" cm="1">
        <f t="array" ref="N169">IF($D169="","",_xlfn.SWITCH($J169,"Equal allocation",ROUND(($G169+$G169*$H169)/12,2),"Weighted Allocation",ROUND(($G169+$G169*$H169)*_xll.ACCOUNTTURNOVER(Connection,$E$10,,$D169,,$E$4,N$2,N$2)/IF($G169=0,12,$G169),2),"Manual Allocation",Z169))</f>
        <v/>
      </c>
      <c r="O169" s="30" t="str" cm="1">
        <f t="array" ref="O169">IF($D169="","",_xlfn.SWITCH($J169,"Equal allocation",ROUND(($G169+$G169*$H169)/12,2),"Weighted Allocation",ROUND(($G169+$G169*$H169)*_xll.ACCOUNTTURNOVER(Connection,$E$10,,$D169,,$E$4,O$2,O$2)/IF($G169=0,12,$G169),2),"Manual Allocation",AA169))</f>
        <v/>
      </c>
      <c r="P169" s="30" t="str" cm="1">
        <f t="array" ref="P169">IF($D169="","",_xlfn.SWITCH($J169,"Equal allocation",ROUND(($G169+$G169*$H169)/12,2),"Weighted Allocation",ROUND(($G169+$G169*$H169)*_xll.ACCOUNTTURNOVER(Connection,$E$10,,$D169,,$E$4,P$2,P$2)/IF($G169=0,12,$G169),2),"Manual Allocation",AB169))</f>
        <v/>
      </c>
      <c r="Q169" s="30" t="str" cm="1">
        <f t="array" ref="Q169">IF($D169="","",_xlfn.SWITCH($J169,"Equal allocation",ROUND(($G169+$G169*$H169)/12,2),"Weighted Allocation",ROUND(($G169+$G169*$H169)*_xll.ACCOUNTTURNOVER(Connection,$E$10,,$D169,,$E$4,Q$2,Q$2)/IF($G169=0,12,$G169),2),"Manual Allocation",AC169))</f>
        <v/>
      </c>
      <c r="R169" s="30" t="str" cm="1">
        <f t="array" ref="R169">IF($D169="","",_xlfn.SWITCH($J169,"Equal allocation",ROUND(($G169+$G169*$H169)/12,2),"Weighted Allocation",ROUND(($G169+$G169*$H169)*_xll.ACCOUNTTURNOVER(Connection,$E$10,,$D169,,$E$4,R$2,R$2)/IF($G169=0,12,$G169),2),"Manual Allocation",AD169))</f>
        <v/>
      </c>
      <c r="S169" s="30" t="str" cm="1">
        <f t="array" ref="S169">IF($D169="","",_xlfn.SWITCH($J169,"Equal allocation",ROUND(($G169+$G169*$H169)/12,2),"Weighted Allocation",ROUND(($G169+$G169*$H169)*_xll.ACCOUNTTURNOVER(Connection,$E$10,,$D169,,$E$4,S$2,S$2)/IF($G169=0,12,$G169),2),"Manual Allocation",AE169))</f>
        <v/>
      </c>
      <c r="T169" s="30" t="str" cm="1">
        <f t="array" ref="T169">IF($D169="","",_xlfn.SWITCH($J169,"Equal allocation",ROUND(($G169+$G169*$H169)/12,2),"Weighted Allocation",ROUND(($G169+$G169*$H169)*_xll.ACCOUNTTURNOVER(Connection,$E$10,,$D169,,$E$4,T$2,T$2)/IF($G169=0,12,$G169),2),"Manual Allocation",AF169))</f>
        <v/>
      </c>
      <c r="U169" s="30" t="str" cm="1">
        <f t="array" ref="U169">IF($D169="","",_xlfn.SWITCH($J169,"Equal allocation",ROUND(($G169+$G169*$H169)/12,2),"Weighted Allocation",ROUND(($G169+$G169*$H169)*_xll.ACCOUNTTURNOVER(Connection,$E$10,,$D169,,$E$4,U$2,U$2)/IF($G169=0,12,$G169),2),"Manual Allocation",AG169))</f>
        <v/>
      </c>
      <c r="V169" s="30" t="str" cm="1">
        <f t="array" ref="V169">IF($D169="","",_xlfn.SWITCH($J169,"Equal allocation",ROUND(($G169+$G169*$H169)/12,2),"Weighted Allocation",ROUND(($G169+$G169*$H169)*_xll.ACCOUNTTURNOVER(Connection,$E$10,,$D169,,$E$4,V$2,V$2)/IF($G169=0,12,$G169),2),"Manual Allocation",AH169))</f>
        <v/>
      </c>
      <c r="W169" s="30" t="str" cm="1">
        <f t="array" ref="W169">IF($D169="","",_xlfn.SWITCH($J169,"Equal allocation",ROUND(($G169+$G169*$H169)/12,2),"Weighted Allocation",ROUND(($G169+$G169*$H169)*_xll.ACCOUNTTURNOVER(Connection,$E$10,,$D169,,$E$4,W$2,W$2)/IF($G169=0,12,$G169),2),"Manual Allocation",AI169))</f>
        <v/>
      </c>
      <c r="X169" s="30" t="str" cm="1">
        <f t="array" ref="X169">IF($D169="","",_xlfn.SWITCH($J169,"Equal allocation",ROUND(($G169+$G169*$H169)/12,2),"Weighted Allocation",ROUND(($G169+$G169*$H169)*_xll.ACCOUNTTURNOVER(Connection,$E$10,,$D169,,$E$4,X$2,X$2)/IF($G169=0,12,$G169),2),"Manual Allocation",AJ169))</f>
        <v/>
      </c>
    </row>
    <row r="170" spans="9:24" x14ac:dyDescent="0.45">
      <c r="I170" s="17"/>
      <c r="J170" s="17" t="str">
        <f t="shared" si="3"/>
        <v/>
      </c>
      <c r="K170" s="16" t="str">
        <f t="shared" si="4"/>
        <v/>
      </c>
      <c r="L170" s="16" t="str">
        <f t="shared" si="5"/>
        <v/>
      </c>
      <c r="M170" s="30" t="str" cm="1">
        <f t="array" ref="M170">IF($D170="","",_xlfn.SWITCH($J170,"Equal allocation",ROUND(($G170+$G170*$H170)/12,2),"Weighted Allocation",ROUND(($G170+$G170*$H170)*_xll.ACCOUNTTURNOVER(Connection,$E$10,,$D170,,$E$4,M$2,M$2)/IF($G170=0,12,$G170),2),"Manual Allocation",Y170))</f>
        <v/>
      </c>
      <c r="N170" s="30" t="str" cm="1">
        <f t="array" ref="N170">IF($D170="","",_xlfn.SWITCH($J170,"Equal allocation",ROUND(($G170+$G170*$H170)/12,2),"Weighted Allocation",ROUND(($G170+$G170*$H170)*_xll.ACCOUNTTURNOVER(Connection,$E$10,,$D170,,$E$4,N$2,N$2)/IF($G170=0,12,$G170),2),"Manual Allocation",Z170))</f>
        <v/>
      </c>
      <c r="O170" s="30" t="str" cm="1">
        <f t="array" ref="O170">IF($D170="","",_xlfn.SWITCH($J170,"Equal allocation",ROUND(($G170+$G170*$H170)/12,2),"Weighted Allocation",ROUND(($G170+$G170*$H170)*_xll.ACCOUNTTURNOVER(Connection,$E$10,,$D170,,$E$4,O$2,O$2)/IF($G170=0,12,$G170),2),"Manual Allocation",AA170))</f>
        <v/>
      </c>
      <c r="P170" s="30" t="str" cm="1">
        <f t="array" ref="P170">IF($D170="","",_xlfn.SWITCH($J170,"Equal allocation",ROUND(($G170+$G170*$H170)/12,2),"Weighted Allocation",ROUND(($G170+$G170*$H170)*_xll.ACCOUNTTURNOVER(Connection,$E$10,,$D170,,$E$4,P$2,P$2)/IF($G170=0,12,$G170),2),"Manual Allocation",AB170))</f>
        <v/>
      </c>
      <c r="Q170" s="30" t="str" cm="1">
        <f t="array" ref="Q170">IF($D170="","",_xlfn.SWITCH($J170,"Equal allocation",ROUND(($G170+$G170*$H170)/12,2),"Weighted Allocation",ROUND(($G170+$G170*$H170)*_xll.ACCOUNTTURNOVER(Connection,$E$10,,$D170,,$E$4,Q$2,Q$2)/IF($G170=0,12,$G170),2),"Manual Allocation",AC170))</f>
        <v/>
      </c>
      <c r="R170" s="30" t="str" cm="1">
        <f t="array" ref="R170">IF($D170="","",_xlfn.SWITCH($J170,"Equal allocation",ROUND(($G170+$G170*$H170)/12,2),"Weighted Allocation",ROUND(($G170+$G170*$H170)*_xll.ACCOUNTTURNOVER(Connection,$E$10,,$D170,,$E$4,R$2,R$2)/IF($G170=0,12,$G170),2),"Manual Allocation",AD170))</f>
        <v/>
      </c>
      <c r="S170" s="30" t="str" cm="1">
        <f t="array" ref="S170">IF($D170="","",_xlfn.SWITCH($J170,"Equal allocation",ROUND(($G170+$G170*$H170)/12,2),"Weighted Allocation",ROUND(($G170+$G170*$H170)*_xll.ACCOUNTTURNOVER(Connection,$E$10,,$D170,,$E$4,S$2,S$2)/IF($G170=0,12,$G170),2),"Manual Allocation",AE170))</f>
        <v/>
      </c>
      <c r="T170" s="30" t="str" cm="1">
        <f t="array" ref="T170">IF($D170="","",_xlfn.SWITCH($J170,"Equal allocation",ROUND(($G170+$G170*$H170)/12,2),"Weighted Allocation",ROUND(($G170+$G170*$H170)*_xll.ACCOUNTTURNOVER(Connection,$E$10,,$D170,,$E$4,T$2,T$2)/IF($G170=0,12,$G170),2),"Manual Allocation",AF170))</f>
        <v/>
      </c>
      <c r="U170" s="30" t="str" cm="1">
        <f t="array" ref="U170">IF($D170="","",_xlfn.SWITCH($J170,"Equal allocation",ROUND(($G170+$G170*$H170)/12,2),"Weighted Allocation",ROUND(($G170+$G170*$H170)*_xll.ACCOUNTTURNOVER(Connection,$E$10,,$D170,,$E$4,U$2,U$2)/IF($G170=0,12,$G170),2),"Manual Allocation",AG170))</f>
        <v/>
      </c>
      <c r="V170" s="30" t="str" cm="1">
        <f t="array" ref="V170">IF($D170="","",_xlfn.SWITCH($J170,"Equal allocation",ROUND(($G170+$G170*$H170)/12,2),"Weighted Allocation",ROUND(($G170+$G170*$H170)*_xll.ACCOUNTTURNOVER(Connection,$E$10,,$D170,,$E$4,V$2,V$2)/IF($G170=0,12,$G170),2),"Manual Allocation",AH170))</f>
        <v/>
      </c>
      <c r="W170" s="30" t="str" cm="1">
        <f t="array" ref="W170">IF($D170="","",_xlfn.SWITCH($J170,"Equal allocation",ROUND(($G170+$G170*$H170)/12,2),"Weighted Allocation",ROUND(($G170+$G170*$H170)*_xll.ACCOUNTTURNOVER(Connection,$E$10,,$D170,,$E$4,W$2,W$2)/IF($G170=0,12,$G170),2),"Manual Allocation",AI170))</f>
        <v/>
      </c>
      <c r="X170" s="30" t="str" cm="1">
        <f t="array" ref="X170">IF($D170="","",_xlfn.SWITCH($J170,"Equal allocation",ROUND(($G170+$G170*$H170)/12,2),"Weighted Allocation",ROUND(($G170+$G170*$H170)*_xll.ACCOUNTTURNOVER(Connection,$E$10,,$D170,,$E$4,X$2,X$2)/IF($G170=0,12,$G170),2),"Manual Allocation",AJ170))</f>
        <v/>
      </c>
    </row>
    <row r="171" spans="9:24" x14ac:dyDescent="0.45">
      <c r="I171" s="17"/>
      <c r="J171" s="17" t="str">
        <f t="shared" si="3"/>
        <v/>
      </c>
      <c r="K171" s="16" t="str">
        <f t="shared" si="4"/>
        <v/>
      </c>
      <c r="L171" s="16" t="str">
        <f t="shared" si="5"/>
        <v/>
      </c>
      <c r="M171" s="30" t="str" cm="1">
        <f t="array" ref="M171">IF($D171="","",_xlfn.SWITCH($J171,"Equal allocation",ROUND(($G171+$G171*$H171)/12,2),"Weighted Allocation",ROUND(($G171+$G171*$H171)*_xll.ACCOUNTTURNOVER(Connection,$E$10,,$D171,,$E$4,M$2,M$2)/IF($G171=0,12,$G171),2),"Manual Allocation",Y171))</f>
        <v/>
      </c>
      <c r="N171" s="30" t="str" cm="1">
        <f t="array" ref="N171">IF($D171="","",_xlfn.SWITCH($J171,"Equal allocation",ROUND(($G171+$G171*$H171)/12,2),"Weighted Allocation",ROUND(($G171+$G171*$H171)*_xll.ACCOUNTTURNOVER(Connection,$E$10,,$D171,,$E$4,N$2,N$2)/IF($G171=0,12,$G171),2),"Manual Allocation",Z171))</f>
        <v/>
      </c>
      <c r="O171" s="30" t="str" cm="1">
        <f t="array" ref="O171">IF($D171="","",_xlfn.SWITCH($J171,"Equal allocation",ROUND(($G171+$G171*$H171)/12,2),"Weighted Allocation",ROUND(($G171+$G171*$H171)*_xll.ACCOUNTTURNOVER(Connection,$E$10,,$D171,,$E$4,O$2,O$2)/IF($G171=0,12,$G171),2),"Manual Allocation",AA171))</f>
        <v/>
      </c>
      <c r="P171" s="30" t="str" cm="1">
        <f t="array" ref="P171">IF($D171="","",_xlfn.SWITCH($J171,"Equal allocation",ROUND(($G171+$G171*$H171)/12,2),"Weighted Allocation",ROUND(($G171+$G171*$H171)*_xll.ACCOUNTTURNOVER(Connection,$E$10,,$D171,,$E$4,P$2,P$2)/IF($G171=0,12,$G171),2),"Manual Allocation",AB171))</f>
        <v/>
      </c>
      <c r="Q171" s="30" t="str" cm="1">
        <f t="array" ref="Q171">IF($D171="","",_xlfn.SWITCH($J171,"Equal allocation",ROUND(($G171+$G171*$H171)/12,2),"Weighted Allocation",ROUND(($G171+$G171*$H171)*_xll.ACCOUNTTURNOVER(Connection,$E$10,,$D171,,$E$4,Q$2,Q$2)/IF($G171=0,12,$G171),2),"Manual Allocation",AC171))</f>
        <v/>
      </c>
      <c r="R171" s="30" t="str" cm="1">
        <f t="array" ref="R171">IF($D171="","",_xlfn.SWITCH($J171,"Equal allocation",ROUND(($G171+$G171*$H171)/12,2),"Weighted Allocation",ROUND(($G171+$G171*$H171)*_xll.ACCOUNTTURNOVER(Connection,$E$10,,$D171,,$E$4,R$2,R$2)/IF($G171=0,12,$G171),2),"Manual Allocation",AD171))</f>
        <v/>
      </c>
      <c r="S171" s="30" t="str" cm="1">
        <f t="array" ref="S171">IF($D171="","",_xlfn.SWITCH($J171,"Equal allocation",ROUND(($G171+$G171*$H171)/12,2),"Weighted Allocation",ROUND(($G171+$G171*$H171)*_xll.ACCOUNTTURNOVER(Connection,$E$10,,$D171,,$E$4,S$2,S$2)/IF($G171=0,12,$G171),2),"Manual Allocation",AE171))</f>
        <v/>
      </c>
      <c r="T171" s="30" t="str" cm="1">
        <f t="array" ref="T171">IF($D171="","",_xlfn.SWITCH($J171,"Equal allocation",ROUND(($G171+$G171*$H171)/12,2),"Weighted Allocation",ROUND(($G171+$G171*$H171)*_xll.ACCOUNTTURNOVER(Connection,$E$10,,$D171,,$E$4,T$2,T$2)/IF($G171=0,12,$G171),2),"Manual Allocation",AF171))</f>
        <v/>
      </c>
      <c r="U171" s="30" t="str" cm="1">
        <f t="array" ref="U171">IF($D171="","",_xlfn.SWITCH($J171,"Equal allocation",ROUND(($G171+$G171*$H171)/12,2),"Weighted Allocation",ROUND(($G171+$G171*$H171)*_xll.ACCOUNTTURNOVER(Connection,$E$10,,$D171,,$E$4,U$2,U$2)/IF($G171=0,12,$G171),2),"Manual Allocation",AG171))</f>
        <v/>
      </c>
      <c r="V171" s="30" t="str" cm="1">
        <f t="array" ref="V171">IF($D171="","",_xlfn.SWITCH($J171,"Equal allocation",ROUND(($G171+$G171*$H171)/12,2),"Weighted Allocation",ROUND(($G171+$G171*$H171)*_xll.ACCOUNTTURNOVER(Connection,$E$10,,$D171,,$E$4,V$2,V$2)/IF($G171=0,12,$G171),2),"Manual Allocation",AH171))</f>
        <v/>
      </c>
      <c r="W171" s="30" t="str" cm="1">
        <f t="array" ref="W171">IF($D171="","",_xlfn.SWITCH($J171,"Equal allocation",ROUND(($G171+$G171*$H171)/12,2),"Weighted Allocation",ROUND(($G171+$G171*$H171)*_xll.ACCOUNTTURNOVER(Connection,$E$10,,$D171,,$E$4,W$2,W$2)/IF($G171=0,12,$G171),2),"Manual Allocation",AI171))</f>
        <v/>
      </c>
      <c r="X171" s="30" t="str" cm="1">
        <f t="array" ref="X171">IF($D171="","",_xlfn.SWITCH($J171,"Equal allocation",ROUND(($G171+$G171*$H171)/12,2),"Weighted Allocation",ROUND(($G171+$G171*$H171)*_xll.ACCOUNTTURNOVER(Connection,$E$10,,$D171,,$E$4,X$2,X$2)/IF($G171=0,12,$G171),2),"Manual Allocation",AJ171))</f>
        <v/>
      </c>
    </row>
    <row r="172" spans="9:24" x14ac:dyDescent="0.45">
      <c r="I172" s="17"/>
      <c r="J172" s="17" t="str">
        <f t="shared" si="3"/>
        <v/>
      </c>
      <c r="K172" s="16" t="str">
        <f t="shared" si="4"/>
        <v/>
      </c>
      <c r="L172" s="16" t="str">
        <f t="shared" si="5"/>
        <v/>
      </c>
      <c r="M172" s="30" t="str" cm="1">
        <f t="array" ref="M172">IF($D172="","",_xlfn.SWITCH($J172,"Equal allocation",ROUND(($G172+$G172*$H172)/12,2),"Weighted Allocation",ROUND(($G172+$G172*$H172)*_xll.ACCOUNTTURNOVER(Connection,$E$10,,$D172,,$E$4,M$2,M$2)/IF($G172=0,12,$G172),2),"Manual Allocation",Y172))</f>
        <v/>
      </c>
      <c r="N172" s="30" t="str" cm="1">
        <f t="array" ref="N172">IF($D172="","",_xlfn.SWITCH($J172,"Equal allocation",ROUND(($G172+$G172*$H172)/12,2),"Weighted Allocation",ROUND(($G172+$G172*$H172)*_xll.ACCOUNTTURNOVER(Connection,$E$10,,$D172,,$E$4,N$2,N$2)/IF($G172=0,12,$G172),2),"Manual Allocation",Z172))</f>
        <v/>
      </c>
      <c r="O172" s="30" t="str" cm="1">
        <f t="array" ref="O172">IF($D172="","",_xlfn.SWITCH($J172,"Equal allocation",ROUND(($G172+$G172*$H172)/12,2),"Weighted Allocation",ROUND(($G172+$G172*$H172)*_xll.ACCOUNTTURNOVER(Connection,$E$10,,$D172,,$E$4,O$2,O$2)/IF($G172=0,12,$G172),2),"Manual Allocation",AA172))</f>
        <v/>
      </c>
      <c r="P172" s="30" t="str" cm="1">
        <f t="array" ref="P172">IF($D172="","",_xlfn.SWITCH($J172,"Equal allocation",ROUND(($G172+$G172*$H172)/12,2),"Weighted Allocation",ROUND(($G172+$G172*$H172)*_xll.ACCOUNTTURNOVER(Connection,$E$10,,$D172,,$E$4,P$2,P$2)/IF($G172=0,12,$G172),2),"Manual Allocation",AB172))</f>
        <v/>
      </c>
      <c r="Q172" s="30" t="str" cm="1">
        <f t="array" ref="Q172">IF($D172="","",_xlfn.SWITCH($J172,"Equal allocation",ROUND(($G172+$G172*$H172)/12,2),"Weighted Allocation",ROUND(($G172+$G172*$H172)*_xll.ACCOUNTTURNOVER(Connection,$E$10,,$D172,,$E$4,Q$2,Q$2)/IF($G172=0,12,$G172),2),"Manual Allocation",AC172))</f>
        <v/>
      </c>
      <c r="R172" s="30" t="str" cm="1">
        <f t="array" ref="R172">IF($D172="","",_xlfn.SWITCH($J172,"Equal allocation",ROUND(($G172+$G172*$H172)/12,2),"Weighted Allocation",ROUND(($G172+$G172*$H172)*_xll.ACCOUNTTURNOVER(Connection,$E$10,,$D172,,$E$4,R$2,R$2)/IF($G172=0,12,$G172),2),"Manual Allocation",AD172))</f>
        <v/>
      </c>
      <c r="S172" s="30" t="str" cm="1">
        <f t="array" ref="S172">IF($D172="","",_xlfn.SWITCH($J172,"Equal allocation",ROUND(($G172+$G172*$H172)/12,2),"Weighted Allocation",ROUND(($G172+$G172*$H172)*_xll.ACCOUNTTURNOVER(Connection,$E$10,,$D172,,$E$4,S$2,S$2)/IF($G172=0,12,$G172),2),"Manual Allocation",AE172))</f>
        <v/>
      </c>
      <c r="T172" s="30" t="str" cm="1">
        <f t="array" ref="T172">IF($D172="","",_xlfn.SWITCH($J172,"Equal allocation",ROUND(($G172+$G172*$H172)/12,2),"Weighted Allocation",ROUND(($G172+$G172*$H172)*_xll.ACCOUNTTURNOVER(Connection,$E$10,,$D172,,$E$4,T$2,T$2)/IF($G172=0,12,$G172),2),"Manual Allocation",AF172))</f>
        <v/>
      </c>
      <c r="U172" s="30" t="str" cm="1">
        <f t="array" ref="U172">IF($D172="","",_xlfn.SWITCH($J172,"Equal allocation",ROUND(($G172+$G172*$H172)/12,2),"Weighted Allocation",ROUND(($G172+$G172*$H172)*_xll.ACCOUNTTURNOVER(Connection,$E$10,,$D172,,$E$4,U$2,U$2)/IF($G172=0,12,$G172),2),"Manual Allocation",AG172))</f>
        <v/>
      </c>
      <c r="V172" s="30" t="str" cm="1">
        <f t="array" ref="V172">IF($D172="","",_xlfn.SWITCH($J172,"Equal allocation",ROUND(($G172+$G172*$H172)/12,2),"Weighted Allocation",ROUND(($G172+$G172*$H172)*_xll.ACCOUNTTURNOVER(Connection,$E$10,,$D172,,$E$4,V$2,V$2)/IF($G172=0,12,$G172),2),"Manual Allocation",AH172))</f>
        <v/>
      </c>
      <c r="W172" s="30" t="str" cm="1">
        <f t="array" ref="W172">IF($D172="","",_xlfn.SWITCH($J172,"Equal allocation",ROUND(($G172+$G172*$H172)/12,2),"Weighted Allocation",ROUND(($G172+$G172*$H172)*_xll.ACCOUNTTURNOVER(Connection,$E$10,,$D172,,$E$4,W$2,W$2)/IF($G172=0,12,$G172),2),"Manual Allocation",AI172))</f>
        <v/>
      </c>
      <c r="X172" s="30" t="str" cm="1">
        <f t="array" ref="X172">IF($D172="","",_xlfn.SWITCH($J172,"Equal allocation",ROUND(($G172+$G172*$H172)/12,2),"Weighted Allocation",ROUND(($G172+$G172*$H172)*_xll.ACCOUNTTURNOVER(Connection,$E$10,,$D172,,$E$4,X$2,X$2)/IF($G172=0,12,$G172),2),"Manual Allocation",AJ172))</f>
        <v/>
      </c>
    </row>
    <row r="173" spans="9:24" x14ac:dyDescent="0.45">
      <c r="I173" s="17"/>
      <c r="J173" s="17" t="str">
        <f t="shared" si="3"/>
        <v/>
      </c>
      <c r="K173" s="16" t="str">
        <f t="shared" si="4"/>
        <v/>
      </c>
      <c r="L173" s="16" t="str">
        <f t="shared" si="5"/>
        <v/>
      </c>
      <c r="M173" s="30" t="str" cm="1">
        <f t="array" ref="M173">IF($D173="","",_xlfn.SWITCH($J173,"Equal allocation",ROUND(($G173+$G173*$H173)/12,2),"Weighted Allocation",ROUND(($G173+$G173*$H173)*_xll.ACCOUNTTURNOVER(Connection,$E$10,,$D173,,$E$4,M$2,M$2)/IF($G173=0,12,$G173),2),"Manual Allocation",Y173))</f>
        <v/>
      </c>
      <c r="N173" s="30" t="str" cm="1">
        <f t="array" ref="N173">IF($D173="","",_xlfn.SWITCH($J173,"Equal allocation",ROUND(($G173+$G173*$H173)/12,2),"Weighted Allocation",ROUND(($G173+$G173*$H173)*_xll.ACCOUNTTURNOVER(Connection,$E$10,,$D173,,$E$4,N$2,N$2)/IF($G173=0,12,$G173),2),"Manual Allocation",Z173))</f>
        <v/>
      </c>
      <c r="O173" s="30" t="str" cm="1">
        <f t="array" ref="O173">IF($D173="","",_xlfn.SWITCH($J173,"Equal allocation",ROUND(($G173+$G173*$H173)/12,2),"Weighted Allocation",ROUND(($G173+$G173*$H173)*_xll.ACCOUNTTURNOVER(Connection,$E$10,,$D173,,$E$4,O$2,O$2)/IF($G173=0,12,$G173),2),"Manual Allocation",AA173))</f>
        <v/>
      </c>
      <c r="P173" s="30" t="str" cm="1">
        <f t="array" ref="P173">IF($D173="","",_xlfn.SWITCH($J173,"Equal allocation",ROUND(($G173+$G173*$H173)/12,2),"Weighted Allocation",ROUND(($G173+$G173*$H173)*_xll.ACCOUNTTURNOVER(Connection,$E$10,,$D173,,$E$4,P$2,P$2)/IF($G173=0,12,$G173),2),"Manual Allocation",AB173))</f>
        <v/>
      </c>
      <c r="Q173" s="30" t="str" cm="1">
        <f t="array" ref="Q173">IF($D173="","",_xlfn.SWITCH($J173,"Equal allocation",ROUND(($G173+$G173*$H173)/12,2),"Weighted Allocation",ROUND(($G173+$G173*$H173)*_xll.ACCOUNTTURNOVER(Connection,$E$10,,$D173,,$E$4,Q$2,Q$2)/IF($G173=0,12,$G173),2),"Manual Allocation",AC173))</f>
        <v/>
      </c>
      <c r="R173" s="30" t="str" cm="1">
        <f t="array" ref="R173">IF($D173="","",_xlfn.SWITCH($J173,"Equal allocation",ROUND(($G173+$G173*$H173)/12,2),"Weighted Allocation",ROUND(($G173+$G173*$H173)*_xll.ACCOUNTTURNOVER(Connection,$E$10,,$D173,,$E$4,R$2,R$2)/IF($G173=0,12,$G173),2),"Manual Allocation",AD173))</f>
        <v/>
      </c>
      <c r="S173" s="30" t="str" cm="1">
        <f t="array" ref="S173">IF($D173="","",_xlfn.SWITCH($J173,"Equal allocation",ROUND(($G173+$G173*$H173)/12,2),"Weighted Allocation",ROUND(($G173+$G173*$H173)*_xll.ACCOUNTTURNOVER(Connection,$E$10,,$D173,,$E$4,S$2,S$2)/IF($G173=0,12,$G173),2),"Manual Allocation",AE173))</f>
        <v/>
      </c>
      <c r="T173" s="30" t="str" cm="1">
        <f t="array" ref="T173">IF($D173="","",_xlfn.SWITCH($J173,"Equal allocation",ROUND(($G173+$G173*$H173)/12,2),"Weighted Allocation",ROUND(($G173+$G173*$H173)*_xll.ACCOUNTTURNOVER(Connection,$E$10,,$D173,,$E$4,T$2,T$2)/IF($G173=0,12,$G173),2),"Manual Allocation",AF173))</f>
        <v/>
      </c>
      <c r="U173" s="30" t="str" cm="1">
        <f t="array" ref="U173">IF($D173="","",_xlfn.SWITCH($J173,"Equal allocation",ROUND(($G173+$G173*$H173)/12,2),"Weighted Allocation",ROUND(($G173+$G173*$H173)*_xll.ACCOUNTTURNOVER(Connection,$E$10,,$D173,,$E$4,U$2,U$2)/IF($G173=0,12,$G173),2),"Manual Allocation",AG173))</f>
        <v/>
      </c>
      <c r="V173" s="30" t="str" cm="1">
        <f t="array" ref="V173">IF($D173="","",_xlfn.SWITCH($J173,"Equal allocation",ROUND(($G173+$G173*$H173)/12,2),"Weighted Allocation",ROUND(($G173+$G173*$H173)*_xll.ACCOUNTTURNOVER(Connection,$E$10,,$D173,,$E$4,V$2,V$2)/IF($G173=0,12,$G173),2),"Manual Allocation",AH173))</f>
        <v/>
      </c>
      <c r="W173" s="30" t="str" cm="1">
        <f t="array" ref="W173">IF($D173="","",_xlfn.SWITCH($J173,"Equal allocation",ROUND(($G173+$G173*$H173)/12,2),"Weighted Allocation",ROUND(($G173+$G173*$H173)*_xll.ACCOUNTTURNOVER(Connection,$E$10,,$D173,,$E$4,W$2,W$2)/IF($G173=0,12,$G173),2),"Manual Allocation",AI173))</f>
        <v/>
      </c>
      <c r="X173" s="30" t="str" cm="1">
        <f t="array" ref="X173">IF($D173="","",_xlfn.SWITCH($J173,"Equal allocation",ROUND(($G173+$G173*$H173)/12,2),"Weighted Allocation",ROUND(($G173+$G173*$H173)*_xll.ACCOUNTTURNOVER(Connection,$E$10,,$D173,,$E$4,X$2,X$2)/IF($G173=0,12,$G173),2),"Manual Allocation",AJ173))</f>
        <v/>
      </c>
    </row>
    <row r="174" spans="9:24" x14ac:dyDescent="0.45">
      <c r="I174" s="17"/>
      <c r="J174" s="17" t="str">
        <f t="shared" si="3"/>
        <v/>
      </c>
      <c r="K174" s="16" t="str">
        <f t="shared" si="4"/>
        <v/>
      </c>
      <c r="L174" s="16" t="str">
        <f t="shared" si="5"/>
        <v/>
      </c>
      <c r="M174" s="30" t="str" cm="1">
        <f t="array" ref="M174">IF($D174="","",_xlfn.SWITCH($J174,"Equal allocation",ROUND(($G174+$G174*$H174)/12,2),"Weighted Allocation",ROUND(($G174+$G174*$H174)*_xll.ACCOUNTTURNOVER(Connection,$E$10,,$D174,,$E$4,M$2,M$2)/IF($G174=0,12,$G174),2),"Manual Allocation",Y174))</f>
        <v/>
      </c>
      <c r="N174" s="30" t="str" cm="1">
        <f t="array" ref="N174">IF($D174="","",_xlfn.SWITCH($J174,"Equal allocation",ROUND(($G174+$G174*$H174)/12,2),"Weighted Allocation",ROUND(($G174+$G174*$H174)*_xll.ACCOUNTTURNOVER(Connection,$E$10,,$D174,,$E$4,N$2,N$2)/IF($G174=0,12,$G174),2),"Manual Allocation",Z174))</f>
        <v/>
      </c>
      <c r="O174" s="30" t="str" cm="1">
        <f t="array" ref="O174">IF($D174="","",_xlfn.SWITCH($J174,"Equal allocation",ROUND(($G174+$G174*$H174)/12,2),"Weighted Allocation",ROUND(($G174+$G174*$H174)*_xll.ACCOUNTTURNOVER(Connection,$E$10,,$D174,,$E$4,O$2,O$2)/IF($G174=0,12,$G174),2),"Manual Allocation",AA174))</f>
        <v/>
      </c>
      <c r="P174" s="30" t="str" cm="1">
        <f t="array" ref="P174">IF($D174="","",_xlfn.SWITCH($J174,"Equal allocation",ROUND(($G174+$G174*$H174)/12,2),"Weighted Allocation",ROUND(($G174+$G174*$H174)*_xll.ACCOUNTTURNOVER(Connection,$E$10,,$D174,,$E$4,P$2,P$2)/IF($G174=0,12,$G174),2),"Manual Allocation",AB174))</f>
        <v/>
      </c>
      <c r="Q174" s="30" t="str" cm="1">
        <f t="array" ref="Q174">IF($D174="","",_xlfn.SWITCH($J174,"Equal allocation",ROUND(($G174+$G174*$H174)/12,2),"Weighted Allocation",ROUND(($G174+$G174*$H174)*_xll.ACCOUNTTURNOVER(Connection,$E$10,,$D174,,$E$4,Q$2,Q$2)/IF($G174=0,12,$G174),2),"Manual Allocation",AC174))</f>
        <v/>
      </c>
      <c r="R174" s="30" t="str" cm="1">
        <f t="array" ref="R174">IF($D174="","",_xlfn.SWITCH($J174,"Equal allocation",ROUND(($G174+$G174*$H174)/12,2),"Weighted Allocation",ROUND(($G174+$G174*$H174)*_xll.ACCOUNTTURNOVER(Connection,$E$10,,$D174,,$E$4,R$2,R$2)/IF($G174=0,12,$G174),2),"Manual Allocation",AD174))</f>
        <v/>
      </c>
      <c r="S174" s="30" t="str" cm="1">
        <f t="array" ref="S174">IF($D174="","",_xlfn.SWITCH($J174,"Equal allocation",ROUND(($G174+$G174*$H174)/12,2),"Weighted Allocation",ROUND(($G174+$G174*$H174)*_xll.ACCOUNTTURNOVER(Connection,$E$10,,$D174,,$E$4,S$2,S$2)/IF($G174=0,12,$G174),2),"Manual Allocation",AE174))</f>
        <v/>
      </c>
      <c r="T174" s="30" t="str" cm="1">
        <f t="array" ref="T174">IF($D174="","",_xlfn.SWITCH($J174,"Equal allocation",ROUND(($G174+$G174*$H174)/12,2),"Weighted Allocation",ROUND(($G174+$G174*$H174)*_xll.ACCOUNTTURNOVER(Connection,$E$10,,$D174,,$E$4,T$2,T$2)/IF($G174=0,12,$G174),2),"Manual Allocation",AF174))</f>
        <v/>
      </c>
      <c r="U174" s="30" t="str" cm="1">
        <f t="array" ref="U174">IF($D174="","",_xlfn.SWITCH($J174,"Equal allocation",ROUND(($G174+$G174*$H174)/12,2),"Weighted Allocation",ROUND(($G174+$G174*$H174)*_xll.ACCOUNTTURNOVER(Connection,$E$10,,$D174,,$E$4,U$2,U$2)/IF($G174=0,12,$G174),2),"Manual Allocation",AG174))</f>
        <v/>
      </c>
      <c r="V174" s="30" t="str" cm="1">
        <f t="array" ref="V174">IF($D174="","",_xlfn.SWITCH($J174,"Equal allocation",ROUND(($G174+$G174*$H174)/12,2),"Weighted Allocation",ROUND(($G174+$G174*$H174)*_xll.ACCOUNTTURNOVER(Connection,$E$10,,$D174,,$E$4,V$2,V$2)/IF($G174=0,12,$G174),2),"Manual Allocation",AH174))</f>
        <v/>
      </c>
      <c r="W174" s="30" t="str" cm="1">
        <f t="array" ref="W174">IF($D174="","",_xlfn.SWITCH($J174,"Equal allocation",ROUND(($G174+$G174*$H174)/12,2),"Weighted Allocation",ROUND(($G174+$G174*$H174)*_xll.ACCOUNTTURNOVER(Connection,$E$10,,$D174,,$E$4,W$2,W$2)/IF($G174=0,12,$G174),2),"Manual Allocation",AI174))</f>
        <v/>
      </c>
      <c r="X174" s="30" t="str" cm="1">
        <f t="array" ref="X174">IF($D174="","",_xlfn.SWITCH($J174,"Equal allocation",ROUND(($G174+$G174*$H174)/12,2),"Weighted Allocation",ROUND(($G174+$G174*$H174)*_xll.ACCOUNTTURNOVER(Connection,$E$10,,$D174,,$E$4,X$2,X$2)/IF($G174=0,12,$G174),2),"Manual Allocation",AJ174))</f>
        <v/>
      </c>
    </row>
    <row r="175" spans="9:24" x14ac:dyDescent="0.45">
      <c r="I175" s="17"/>
      <c r="J175" s="17" t="str">
        <f t="shared" si="3"/>
        <v/>
      </c>
      <c r="K175" s="16" t="str">
        <f t="shared" si="4"/>
        <v/>
      </c>
      <c r="L175" s="16" t="str">
        <f t="shared" si="5"/>
        <v/>
      </c>
      <c r="M175" s="30" t="str" cm="1">
        <f t="array" ref="M175">IF($D175="","",_xlfn.SWITCH($J175,"Equal allocation",ROUND(($G175+$G175*$H175)/12,2),"Weighted Allocation",ROUND(($G175+$G175*$H175)*_xll.ACCOUNTTURNOVER(Connection,$E$10,,$D175,,$E$4,M$2,M$2)/IF($G175=0,12,$G175),2),"Manual Allocation",Y175))</f>
        <v/>
      </c>
      <c r="N175" s="30" t="str" cm="1">
        <f t="array" ref="N175">IF($D175="","",_xlfn.SWITCH($J175,"Equal allocation",ROUND(($G175+$G175*$H175)/12,2),"Weighted Allocation",ROUND(($G175+$G175*$H175)*_xll.ACCOUNTTURNOVER(Connection,$E$10,,$D175,,$E$4,N$2,N$2)/IF($G175=0,12,$G175),2),"Manual Allocation",Z175))</f>
        <v/>
      </c>
      <c r="O175" s="30" t="str" cm="1">
        <f t="array" ref="O175">IF($D175="","",_xlfn.SWITCH($J175,"Equal allocation",ROUND(($G175+$G175*$H175)/12,2),"Weighted Allocation",ROUND(($G175+$G175*$H175)*_xll.ACCOUNTTURNOVER(Connection,$E$10,,$D175,,$E$4,O$2,O$2)/IF($G175=0,12,$G175),2),"Manual Allocation",AA175))</f>
        <v/>
      </c>
      <c r="P175" s="30" t="str" cm="1">
        <f t="array" ref="P175">IF($D175="","",_xlfn.SWITCH($J175,"Equal allocation",ROUND(($G175+$G175*$H175)/12,2),"Weighted Allocation",ROUND(($G175+$G175*$H175)*_xll.ACCOUNTTURNOVER(Connection,$E$10,,$D175,,$E$4,P$2,P$2)/IF($G175=0,12,$G175),2),"Manual Allocation",AB175))</f>
        <v/>
      </c>
      <c r="Q175" s="30" t="str" cm="1">
        <f t="array" ref="Q175">IF($D175="","",_xlfn.SWITCH($J175,"Equal allocation",ROUND(($G175+$G175*$H175)/12,2),"Weighted Allocation",ROUND(($G175+$G175*$H175)*_xll.ACCOUNTTURNOVER(Connection,$E$10,,$D175,,$E$4,Q$2,Q$2)/IF($G175=0,12,$G175),2),"Manual Allocation",AC175))</f>
        <v/>
      </c>
      <c r="R175" s="30" t="str" cm="1">
        <f t="array" ref="R175">IF($D175="","",_xlfn.SWITCH($J175,"Equal allocation",ROUND(($G175+$G175*$H175)/12,2),"Weighted Allocation",ROUND(($G175+$G175*$H175)*_xll.ACCOUNTTURNOVER(Connection,$E$10,,$D175,,$E$4,R$2,R$2)/IF($G175=0,12,$G175),2),"Manual Allocation",AD175))</f>
        <v/>
      </c>
      <c r="S175" s="30" t="str" cm="1">
        <f t="array" ref="S175">IF($D175="","",_xlfn.SWITCH($J175,"Equal allocation",ROUND(($G175+$G175*$H175)/12,2),"Weighted Allocation",ROUND(($G175+$G175*$H175)*_xll.ACCOUNTTURNOVER(Connection,$E$10,,$D175,,$E$4,S$2,S$2)/IF($G175=0,12,$G175),2),"Manual Allocation",AE175))</f>
        <v/>
      </c>
      <c r="T175" s="30" t="str" cm="1">
        <f t="array" ref="T175">IF($D175="","",_xlfn.SWITCH($J175,"Equal allocation",ROUND(($G175+$G175*$H175)/12,2),"Weighted Allocation",ROUND(($G175+$G175*$H175)*_xll.ACCOUNTTURNOVER(Connection,$E$10,,$D175,,$E$4,T$2,T$2)/IF($G175=0,12,$G175),2),"Manual Allocation",AF175))</f>
        <v/>
      </c>
      <c r="U175" s="30" t="str" cm="1">
        <f t="array" ref="U175">IF($D175="","",_xlfn.SWITCH($J175,"Equal allocation",ROUND(($G175+$G175*$H175)/12,2),"Weighted Allocation",ROUND(($G175+$G175*$H175)*_xll.ACCOUNTTURNOVER(Connection,$E$10,,$D175,,$E$4,U$2,U$2)/IF($G175=0,12,$G175),2),"Manual Allocation",AG175))</f>
        <v/>
      </c>
      <c r="V175" s="30" t="str" cm="1">
        <f t="array" ref="V175">IF($D175="","",_xlfn.SWITCH($J175,"Equal allocation",ROUND(($G175+$G175*$H175)/12,2),"Weighted Allocation",ROUND(($G175+$G175*$H175)*_xll.ACCOUNTTURNOVER(Connection,$E$10,,$D175,,$E$4,V$2,V$2)/IF($G175=0,12,$G175),2),"Manual Allocation",AH175))</f>
        <v/>
      </c>
      <c r="W175" s="30" t="str" cm="1">
        <f t="array" ref="W175">IF($D175="","",_xlfn.SWITCH($J175,"Equal allocation",ROUND(($G175+$G175*$H175)/12,2),"Weighted Allocation",ROUND(($G175+$G175*$H175)*_xll.ACCOUNTTURNOVER(Connection,$E$10,,$D175,,$E$4,W$2,W$2)/IF($G175=0,12,$G175),2),"Manual Allocation",AI175))</f>
        <v/>
      </c>
      <c r="X175" s="30" t="str" cm="1">
        <f t="array" ref="X175">IF($D175="","",_xlfn.SWITCH($J175,"Equal allocation",ROUND(($G175+$G175*$H175)/12,2),"Weighted Allocation",ROUND(($G175+$G175*$H175)*_xll.ACCOUNTTURNOVER(Connection,$E$10,,$D175,,$E$4,X$2,X$2)/IF($G175=0,12,$G175),2),"Manual Allocation",AJ175))</f>
        <v/>
      </c>
    </row>
    <row r="176" spans="9:24" x14ac:dyDescent="0.45">
      <c r="I176" s="17"/>
      <c r="J176" s="17" t="str">
        <f t="shared" si="3"/>
        <v/>
      </c>
      <c r="K176" s="16" t="str">
        <f t="shared" si="4"/>
        <v/>
      </c>
      <c r="L176" s="16" t="str">
        <f t="shared" si="5"/>
        <v/>
      </c>
      <c r="M176" s="30" t="str" cm="1">
        <f t="array" ref="M176">IF($D176="","",_xlfn.SWITCH($J176,"Equal allocation",ROUND(($G176+$G176*$H176)/12,2),"Weighted Allocation",ROUND(($G176+$G176*$H176)*_xll.ACCOUNTTURNOVER(Connection,$E$10,,$D176,,$E$4,M$2,M$2)/IF($G176=0,12,$G176),2),"Manual Allocation",Y176))</f>
        <v/>
      </c>
      <c r="N176" s="30" t="str" cm="1">
        <f t="array" ref="N176">IF($D176="","",_xlfn.SWITCH($J176,"Equal allocation",ROUND(($G176+$G176*$H176)/12,2),"Weighted Allocation",ROUND(($G176+$G176*$H176)*_xll.ACCOUNTTURNOVER(Connection,$E$10,,$D176,,$E$4,N$2,N$2)/IF($G176=0,12,$G176),2),"Manual Allocation",Z176))</f>
        <v/>
      </c>
      <c r="O176" s="30" t="str" cm="1">
        <f t="array" ref="O176">IF($D176="","",_xlfn.SWITCH($J176,"Equal allocation",ROUND(($G176+$G176*$H176)/12,2),"Weighted Allocation",ROUND(($G176+$G176*$H176)*_xll.ACCOUNTTURNOVER(Connection,$E$10,,$D176,,$E$4,O$2,O$2)/IF($G176=0,12,$G176),2),"Manual Allocation",AA176))</f>
        <v/>
      </c>
      <c r="P176" s="30" t="str" cm="1">
        <f t="array" ref="P176">IF($D176="","",_xlfn.SWITCH($J176,"Equal allocation",ROUND(($G176+$G176*$H176)/12,2),"Weighted Allocation",ROUND(($G176+$G176*$H176)*_xll.ACCOUNTTURNOVER(Connection,$E$10,,$D176,,$E$4,P$2,P$2)/IF($G176=0,12,$G176),2),"Manual Allocation",AB176))</f>
        <v/>
      </c>
      <c r="Q176" s="30" t="str" cm="1">
        <f t="array" ref="Q176">IF($D176="","",_xlfn.SWITCH($J176,"Equal allocation",ROUND(($G176+$G176*$H176)/12,2),"Weighted Allocation",ROUND(($G176+$G176*$H176)*_xll.ACCOUNTTURNOVER(Connection,$E$10,,$D176,,$E$4,Q$2,Q$2)/IF($G176=0,12,$G176),2),"Manual Allocation",AC176))</f>
        <v/>
      </c>
      <c r="R176" s="30" t="str" cm="1">
        <f t="array" ref="R176">IF($D176="","",_xlfn.SWITCH($J176,"Equal allocation",ROUND(($G176+$G176*$H176)/12,2),"Weighted Allocation",ROUND(($G176+$G176*$H176)*_xll.ACCOUNTTURNOVER(Connection,$E$10,,$D176,,$E$4,R$2,R$2)/IF($G176=0,12,$G176),2),"Manual Allocation",AD176))</f>
        <v/>
      </c>
      <c r="S176" s="30" t="str" cm="1">
        <f t="array" ref="S176">IF($D176="","",_xlfn.SWITCH($J176,"Equal allocation",ROUND(($G176+$G176*$H176)/12,2),"Weighted Allocation",ROUND(($G176+$G176*$H176)*_xll.ACCOUNTTURNOVER(Connection,$E$10,,$D176,,$E$4,S$2,S$2)/IF($G176=0,12,$G176),2),"Manual Allocation",AE176))</f>
        <v/>
      </c>
      <c r="T176" s="30" t="str" cm="1">
        <f t="array" ref="T176">IF($D176="","",_xlfn.SWITCH($J176,"Equal allocation",ROUND(($G176+$G176*$H176)/12,2),"Weighted Allocation",ROUND(($G176+$G176*$H176)*_xll.ACCOUNTTURNOVER(Connection,$E$10,,$D176,,$E$4,T$2,T$2)/IF($G176=0,12,$G176),2),"Manual Allocation",AF176))</f>
        <v/>
      </c>
      <c r="U176" s="30" t="str" cm="1">
        <f t="array" ref="U176">IF($D176="","",_xlfn.SWITCH($J176,"Equal allocation",ROUND(($G176+$G176*$H176)/12,2),"Weighted Allocation",ROUND(($G176+$G176*$H176)*_xll.ACCOUNTTURNOVER(Connection,$E$10,,$D176,,$E$4,U$2,U$2)/IF($G176=0,12,$G176),2),"Manual Allocation",AG176))</f>
        <v/>
      </c>
      <c r="V176" s="30" t="str" cm="1">
        <f t="array" ref="V176">IF($D176="","",_xlfn.SWITCH($J176,"Equal allocation",ROUND(($G176+$G176*$H176)/12,2),"Weighted Allocation",ROUND(($G176+$G176*$H176)*_xll.ACCOUNTTURNOVER(Connection,$E$10,,$D176,,$E$4,V$2,V$2)/IF($G176=0,12,$G176),2),"Manual Allocation",AH176))</f>
        <v/>
      </c>
      <c r="W176" s="30" t="str" cm="1">
        <f t="array" ref="W176">IF($D176="","",_xlfn.SWITCH($J176,"Equal allocation",ROUND(($G176+$G176*$H176)/12,2),"Weighted Allocation",ROUND(($G176+$G176*$H176)*_xll.ACCOUNTTURNOVER(Connection,$E$10,,$D176,,$E$4,W$2,W$2)/IF($G176=0,12,$G176),2),"Manual Allocation",AI176))</f>
        <v/>
      </c>
      <c r="X176" s="30" t="str" cm="1">
        <f t="array" ref="X176">IF($D176="","",_xlfn.SWITCH($J176,"Equal allocation",ROUND(($G176+$G176*$H176)/12,2),"Weighted Allocation",ROUND(($G176+$G176*$H176)*_xll.ACCOUNTTURNOVER(Connection,$E$10,,$D176,,$E$4,X$2,X$2)/IF($G176=0,12,$G176),2),"Manual Allocation",AJ176))</f>
        <v/>
      </c>
    </row>
    <row r="177" spans="9:24" x14ac:dyDescent="0.45">
      <c r="I177" s="17"/>
      <c r="J177" s="17" t="str">
        <f t="shared" si="3"/>
        <v/>
      </c>
      <c r="K177" s="16" t="str">
        <f t="shared" si="4"/>
        <v/>
      </c>
      <c r="L177" s="16" t="str">
        <f t="shared" si="5"/>
        <v/>
      </c>
      <c r="M177" s="30" t="str" cm="1">
        <f t="array" ref="M177">IF($D177="","",_xlfn.SWITCH($J177,"Equal allocation",ROUND(($G177+$G177*$H177)/12,2),"Weighted Allocation",ROUND(($G177+$G177*$H177)*_xll.ACCOUNTTURNOVER(Connection,$E$10,,$D177,,$E$4,M$2,M$2)/IF($G177=0,12,$G177),2),"Manual Allocation",Y177))</f>
        <v/>
      </c>
      <c r="N177" s="30" t="str" cm="1">
        <f t="array" ref="N177">IF($D177="","",_xlfn.SWITCH($J177,"Equal allocation",ROUND(($G177+$G177*$H177)/12,2),"Weighted Allocation",ROUND(($G177+$G177*$H177)*_xll.ACCOUNTTURNOVER(Connection,$E$10,,$D177,,$E$4,N$2,N$2)/IF($G177=0,12,$G177),2),"Manual Allocation",Z177))</f>
        <v/>
      </c>
      <c r="O177" s="30" t="str" cm="1">
        <f t="array" ref="O177">IF($D177="","",_xlfn.SWITCH($J177,"Equal allocation",ROUND(($G177+$G177*$H177)/12,2),"Weighted Allocation",ROUND(($G177+$G177*$H177)*_xll.ACCOUNTTURNOVER(Connection,$E$10,,$D177,,$E$4,O$2,O$2)/IF($G177=0,12,$G177),2),"Manual Allocation",AA177))</f>
        <v/>
      </c>
      <c r="P177" s="30" t="str" cm="1">
        <f t="array" ref="P177">IF($D177="","",_xlfn.SWITCH($J177,"Equal allocation",ROUND(($G177+$G177*$H177)/12,2),"Weighted Allocation",ROUND(($G177+$G177*$H177)*_xll.ACCOUNTTURNOVER(Connection,$E$10,,$D177,,$E$4,P$2,P$2)/IF($G177=0,12,$G177),2),"Manual Allocation",AB177))</f>
        <v/>
      </c>
      <c r="Q177" s="30" t="str" cm="1">
        <f t="array" ref="Q177">IF($D177="","",_xlfn.SWITCH($J177,"Equal allocation",ROUND(($G177+$G177*$H177)/12,2),"Weighted Allocation",ROUND(($G177+$G177*$H177)*_xll.ACCOUNTTURNOVER(Connection,$E$10,,$D177,,$E$4,Q$2,Q$2)/IF($G177=0,12,$G177),2),"Manual Allocation",AC177))</f>
        <v/>
      </c>
      <c r="R177" s="30" t="str" cm="1">
        <f t="array" ref="R177">IF($D177="","",_xlfn.SWITCH($J177,"Equal allocation",ROUND(($G177+$G177*$H177)/12,2),"Weighted Allocation",ROUND(($G177+$G177*$H177)*_xll.ACCOUNTTURNOVER(Connection,$E$10,,$D177,,$E$4,R$2,R$2)/IF($G177=0,12,$G177),2),"Manual Allocation",AD177))</f>
        <v/>
      </c>
      <c r="S177" s="30" t="str" cm="1">
        <f t="array" ref="S177">IF($D177="","",_xlfn.SWITCH($J177,"Equal allocation",ROUND(($G177+$G177*$H177)/12,2),"Weighted Allocation",ROUND(($G177+$G177*$H177)*_xll.ACCOUNTTURNOVER(Connection,$E$10,,$D177,,$E$4,S$2,S$2)/IF($G177=0,12,$G177),2),"Manual Allocation",AE177))</f>
        <v/>
      </c>
      <c r="T177" s="30" t="str" cm="1">
        <f t="array" ref="T177">IF($D177="","",_xlfn.SWITCH($J177,"Equal allocation",ROUND(($G177+$G177*$H177)/12,2),"Weighted Allocation",ROUND(($G177+$G177*$H177)*_xll.ACCOUNTTURNOVER(Connection,$E$10,,$D177,,$E$4,T$2,T$2)/IF($G177=0,12,$G177),2),"Manual Allocation",AF177))</f>
        <v/>
      </c>
      <c r="U177" s="30" t="str" cm="1">
        <f t="array" ref="U177">IF($D177="","",_xlfn.SWITCH($J177,"Equal allocation",ROUND(($G177+$G177*$H177)/12,2),"Weighted Allocation",ROUND(($G177+$G177*$H177)*_xll.ACCOUNTTURNOVER(Connection,$E$10,,$D177,,$E$4,U$2,U$2)/IF($G177=0,12,$G177),2),"Manual Allocation",AG177))</f>
        <v/>
      </c>
      <c r="V177" s="30" t="str" cm="1">
        <f t="array" ref="V177">IF($D177="","",_xlfn.SWITCH($J177,"Equal allocation",ROUND(($G177+$G177*$H177)/12,2),"Weighted Allocation",ROUND(($G177+$G177*$H177)*_xll.ACCOUNTTURNOVER(Connection,$E$10,,$D177,,$E$4,V$2,V$2)/IF($G177=0,12,$G177),2),"Manual Allocation",AH177))</f>
        <v/>
      </c>
      <c r="W177" s="30" t="str" cm="1">
        <f t="array" ref="W177">IF($D177="","",_xlfn.SWITCH($J177,"Equal allocation",ROUND(($G177+$G177*$H177)/12,2),"Weighted Allocation",ROUND(($G177+$G177*$H177)*_xll.ACCOUNTTURNOVER(Connection,$E$10,,$D177,,$E$4,W$2,W$2)/IF($G177=0,12,$G177),2),"Manual Allocation",AI177))</f>
        <v/>
      </c>
      <c r="X177" s="30" t="str" cm="1">
        <f t="array" ref="X177">IF($D177="","",_xlfn.SWITCH($J177,"Equal allocation",ROUND(($G177+$G177*$H177)/12,2),"Weighted Allocation",ROUND(($G177+$G177*$H177)*_xll.ACCOUNTTURNOVER(Connection,$E$10,,$D177,,$E$4,X$2,X$2)/IF($G177=0,12,$G177),2),"Manual Allocation",AJ177))</f>
        <v/>
      </c>
    </row>
    <row r="178" spans="9:24" x14ac:dyDescent="0.45">
      <c r="I178" s="17"/>
      <c r="J178" s="17" t="str">
        <f t="shared" si="3"/>
        <v/>
      </c>
      <c r="K178" s="16" t="str">
        <f t="shared" si="4"/>
        <v/>
      </c>
      <c r="L178" s="16" t="str">
        <f t="shared" si="5"/>
        <v/>
      </c>
      <c r="M178" s="30" t="str" cm="1">
        <f t="array" ref="M178">IF($D178="","",_xlfn.SWITCH($J178,"Equal allocation",ROUND(($G178+$G178*$H178)/12,2),"Weighted Allocation",ROUND(($G178+$G178*$H178)*_xll.ACCOUNTTURNOVER(Connection,$E$10,,$D178,,$E$4,M$2,M$2)/IF($G178=0,12,$G178),2),"Manual Allocation",Y178))</f>
        <v/>
      </c>
      <c r="N178" s="30" t="str" cm="1">
        <f t="array" ref="N178">IF($D178="","",_xlfn.SWITCH($J178,"Equal allocation",ROUND(($G178+$G178*$H178)/12,2),"Weighted Allocation",ROUND(($G178+$G178*$H178)*_xll.ACCOUNTTURNOVER(Connection,$E$10,,$D178,,$E$4,N$2,N$2)/IF($G178=0,12,$G178),2),"Manual Allocation",Z178))</f>
        <v/>
      </c>
      <c r="O178" s="30" t="str" cm="1">
        <f t="array" ref="O178">IF($D178="","",_xlfn.SWITCH($J178,"Equal allocation",ROUND(($G178+$G178*$H178)/12,2),"Weighted Allocation",ROUND(($G178+$G178*$H178)*_xll.ACCOUNTTURNOVER(Connection,$E$10,,$D178,,$E$4,O$2,O$2)/IF($G178=0,12,$G178),2),"Manual Allocation",AA178))</f>
        <v/>
      </c>
      <c r="P178" s="30" t="str" cm="1">
        <f t="array" ref="P178">IF($D178="","",_xlfn.SWITCH($J178,"Equal allocation",ROUND(($G178+$G178*$H178)/12,2),"Weighted Allocation",ROUND(($G178+$G178*$H178)*_xll.ACCOUNTTURNOVER(Connection,$E$10,,$D178,,$E$4,P$2,P$2)/IF($G178=0,12,$G178),2),"Manual Allocation",AB178))</f>
        <v/>
      </c>
      <c r="Q178" s="30" t="str" cm="1">
        <f t="array" ref="Q178">IF($D178="","",_xlfn.SWITCH($J178,"Equal allocation",ROUND(($G178+$G178*$H178)/12,2),"Weighted Allocation",ROUND(($G178+$G178*$H178)*_xll.ACCOUNTTURNOVER(Connection,$E$10,,$D178,,$E$4,Q$2,Q$2)/IF($G178=0,12,$G178),2),"Manual Allocation",AC178))</f>
        <v/>
      </c>
      <c r="R178" s="30" t="str" cm="1">
        <f t="array" ref="R178">IF($D178="","",_xlfn.SWITCH($J178,"Equal allocation",ROUND(($G178+$G178*$H178)/12,2),"Weighted Allocation",ROUND(($G178+$G178*$H178)*_xll.ACCOUNTTURNOVER(Connection,$E$10,,$D178,,$E$4,R$2,R$2)/IF($G178=0,12,$G178),2),"Manual Allocation",AD178))</f>
        <v/>
      </c>
      <c r="S178" s="30" t="str" cm="1">
        <f t="array" ref="S178">IF($D178="","",_xlfn.SWITCH($J178,"Equal allocation",ROUND(($G178+$G178*$H178)/12,2),"Weighted Allocation",ROUND(($G178+$G178*$H178)*_xll.ACCOUNTTURNOVER(Connection,$E$10,,$D178,,$E$4,S$2,S$2)/IF($G178=0,12,$G178),2),"Manual Allocation",AE178))</f>
        <v/>
      </c>
      <c r="T178" s="30" t="str" cm="1">
        <f t="array" ref="T178">IF($D178="","",_xlfn.SWITCH($J178,"Equal allocation",ROUND(($G178+$G178*$H178)/12,2),"Weighted Allocation",ROUND(($G178+$G178*$H178)*_xll.ACCOUNTTURNOVER(Connection,$E$10,,$D178,,$E$4,T$2,T$2)/IF($G178=0,12,$G178),2),"Manual Allocation",AF178))</f>
        <v/>
      </c>
      <c r="U178" s="30" t="str" cm="1">
        <f t="array" ref="U178">IF($D178="","",_xlfn.SWITCH($J178,"Equal allocation",ROUND(($G178+$G178*$H178)/12,2),"Weighted Allocation",ROUND(($G178+$G178*$H178)*_xll.ACCOUNTTURNOVER(Connection,$E$10,,$D178,,$E$4,U$2,U$2)/IF($G178=0,12,$G178),2),"Manual Allocation",AG178))</f>
        <v/>
      </c>
      <c r="V178" s="30" t="str" cm="1">
        <f t="array" ref="V178">IF($D178="","",_xlfn.SWITCH($J178,"Equal allocation",ROUND(($G178+$G178*$H178)/12,2),"Weighted Allocation",ROUND(($G178+$G178*$H178)*_xll.ACCOUNTTURNOVER(Connection,$E$10,,$D178,,$E$4,V$2,V$2)/IF($G178=0,12,$G178),2),"Manual Allocation",AH178))</f>
        <v/>
      </c>
      <c r="W178" s="30" t="str" cm="1">
        <f t="array" ref="W178">IF($D178="","",_xlfn.SWITCH($J178,"Equal allocation",ROUND(($G178+$G178*$H178)/12,2),"Weighted Allocation",ROUND(($G178+$G178*$H178)*_xll.ACCOUNTTURNOVER(Connection,$E$10,,$D178,,$E$4,W$2,W$2)/IF($G178=0,12,$G178),2),"Manual Allocation",AI178))</f>
        <v/>
      </c>
      <c r="X178" s="30" t="str" cm="1">
        <f t="array" ref="X178">IF($D178="","",_xlfn.SWITCH($J178,"Equal allocation",ROUND(($G178+$G178*$H178)/12,2),"Weighted Allocation",ROUND(($G178+$G178*$H178)*_xll.ACCOUNTTURNOVER(Connection,$E$10,,$D178,,$E$4,X$2,X$2)/IF($G178=0,12,$G178),2),"Manual Allocation",AJ178))</f>
        <v/>
      </c>
    </row>
    <row r="179" spans="9:24" x14ac:dyDescent="0.45">
      <c r="I179" s="17"/>
      <c r="J179" s="17" t="str">
        <f t="shared" si="3"/>
        <v/>
      </c>
      <c r="K179" s="16" t="str">
        <f t="shared" si="4"/>
        <v/>
      </c>
      <c r="L179" s="16" t="str">
        <f t="shared" si="5"/>
        <v/>
      </c>
      <c r="M179" s="30" t="str" cm="1">
        <f t="array" ref="M179">IF($D179="","",_xlfn.SWITCH($J179,"Equal allocation",ROUND(($G179+$G179*$H179)/12,2),"Weighted Allocation",ROUND(($G179+$G179*$H179)*_xll.ACCOUNTTURNOVER(Connection,$E$10,,$D179,,$E$4,M$2,M$2)/IF($G179=0,12,$G179),2),"Manual Allocation",Y179))</f>
        <v/>
      </c>
      <c r="N179" s="30" t="str" cm="1">
        <f t="array" ref="N179">IF($D179="","",_xlfn.SWITCH($J179,"Equal allocation",ROUND(($G179+$G179*$H179)/12,2),"Weighted Allocation",ROUND(($G179+$G179*$H179)*_xll.ACCOUNTTURNOVER(Connection,$E$10,,$D179,,$E$4,N$2,N$2)/IF($G179=0,12,$G179),2),"Manual Allocation",Z179))</f>
        <v/>
      </c>
      <c r="O179" s="30" t="str" cm="1">
        <f t="array" ref="O179">IF($D179="","",_xlfn.SWITCH($J179,"Equal allocation",ROUND(($G179+$G179*$H179)/12,2),"Weighted Allocation",ROUND(($G179+$G179*$H179)*_xll.ACCOUNTTURNOVER(Connection,$E$10,,$D179,,$E$4,O$2,O$2)/IF($G179=0,12,$G179),2),"Manual Allocation",AA179))</f>
        <v/>
      </c>
      <c r="P179" s="30" t="str" cm="1">
        <f t="array" ref="P179">IF($D179="","",_xlfn.SWITCH($J179,"Equal allocation",ROUND(($G179+$G179*$H179)/12,2),"Weighted Allocation",ROUND(($G179+$G179*$H179)*_xll.ACCOUNTTURNOVER(Connection,$E$10,,$D179,,$E$4,P$2,P$2)/IF($G179=0,12,$G179),2),"Manual Allocation",AB179))</f>
        <v/>
      </c>
      <c r="Q179" s="30" t="str" cm="1">
        <f t="array" ref="Q179">IF($D179="","",_xlfn.SWITCH($J179,"Equal allocation",ROUND(($G179+$G179*$H179)/12,2),"Weighted Allocation",ROUND(($G179+$G179*$H179)*_xll.ACCOUNTTURNOVER(Connection,$E$10,,$D179,,$E$4,Q$2,Q$2)/IF($G179=0,12,$G179),2),"Manual Allocation",AC179))</f>
        <v/>
      </c>
      <c r="R179" s="30" t="str" cm="1">
        <f t="array" ref="R179">IF($D179="","",_xlfn.SWITCH($J179,"Equal allocation",ROUND(($G179+$G179*$H179)/12,2),"Weighted Allocation",ROUND(($G179+$G179*$H179)*_xll.ACCOUNTTURNOVER(Connection,$E$10,,$D179,,$E$4,R$2,R$2)/IF($G179=0,12,$G179),2),"Manual Allocation",AD179))</f>
        <v/>
      </c>
      <c r="S179" s="30" t="str" cm="1">
        <f t="array" ref="S179">IF($D179="","",_xlfn.SWITCH($J179,"Equal allocation",ROUND(($G179+$G179*$H179)/12,2),"Weighted Allocation",ROUND(($G179+$G179*$H179)*_xll.ACCOUNTTURNOVER(Connection,$E$10,,$D179,,$E$4,S$2,S$2)/IF($G179=0,12,$G179),2),"Manual Allocation",AE179))</f>
        <v/>
      </c>
      <c r="T179" s="30" t="str" cm="1">
        <f t="array" ref="T179">IF($D179="","",_xlfn.SWITCH($J179,"Equal allocation",ROUND(($G179+$G179*$H179)/12,2),"Weighted Allocation",ROUND(($G179+$G179*$H179)*_xll.ACCOUNTTURNOVER(Connection,$E$10,,$D179,,$E$4,T$2,T$2)/IF($G179=0,12,$G179),2),"Manual Allocation",AF179))</f>
        <v/>
      </c>
      <c r="U179" s="30" t="str" cm="1">
        <f t="array" ref="U179">IF($D179="","",_xlfn.SWITCH($J179,"Equal allocation",ROUND(($G179+$G179*$H179)/12,2),"Weighted Allocation",ROUND(($G179+$G179*$H179)*_xll.ACCOUNTTURNOVER(Connection,$E$10,,$D179,,$E$4,U$2,U$2)/IF($G179=0,12,$G179),2),"Manual Allocation",AG179))</f>
        <v/>
      </c>
      <c r="V179" s="30" t="str" cm="1">
        <f t="array" ref="V179">IF($D179="","",_xlfn.SWITCH($J179,"Equal allocation",ROUND(($G179+$G179*$H179)/12,2),"Weighted Allocation",ROUND(($G179+$G179*$H179)*_xll.ACCOUNTTURNOVER(Connection,$E$10,,$D179,,$E$4,V$2,V$2)/IF($G179=0,12,$G179),2),"Manual Allocation",AH179))</f>
        <v/>
      </c>
      <c r="W179" s="30" t="str" cm="1">
        <f t="array" ref="W179">IF($D179="","",_xlfn.SWITCH($J179,"Equal allocation",ROUND(($G179+$G179*$H179)/12,2),"Weighted Allocation",ROUND(($G179+$G179*$H179)*_xll.ACCOUNTTURNOVER(Connection,$E$10,,$D179,,$E$4,W$2,W$2)/IF($G179=0,12,$G179),2),"Manual Allocation",AI179))</f>
        <v/>
      </c>
      <c r="X179" s="30" t="str" cm="1">
        <f t="array" ref="X179">IF($D179="","",_xlfn.SWITCH($J179,"Equal allocation",ROUND(($G179+$G179*$H179)/12,2),"Weighted Allocation",ROUND(($G179+$G179*$H179)*_xll.ACCOUNTTURNOVER(Connection,$E$10,,$D179,,$E$4,X$2,X$2)/IF($G179=0,12,$G179),2),"Manual Allocation",AJ179))</f>
        <v/>
      </c>
    </row>
    <row r="180" spans="9:24" x14ac:dyDescent="0.45">
      <c r="I180" s="17"/>
      <c r="J180" s="17" t="str">
        <f t="shared" si="3"/>
        <v/>
      </c>
      <c r="K180" s="16" t="str">
        <f t="shared" si="4"/>
        <v/>
      </c>
      <c r="L180" s="16" t="str">
        <f t="shared" si="5"/>
        <v/>
      </c>
      <c r="M180" s="30" t="str" cm="1">
        <f t="array" ref="M180">IF($D180="","",_xlfn.SWITCH($J180,"Equal allocation",ROUND(($G180+$G180*$H180)/12,2),"Weighted Allocation",ROUND(($G180+$G180*$H180)*_xll.ACCOUNTTURNOVER(Connection,$E$10,,$D180,,$E$4,M$2,M$2)/IF($G180=0,12,$G180),2),"Manual Allocation",Y180))</f>
        <v/>
      </c>
      <c r="N180" s="30" t="str" cm="1">
        <f t="array" ref="N180">IF($D180="","",_xlfn.SWITCH($J180,"Equal allocation",ROUND(($G180+$G180*$H180)/12,2),"Weighted Allocation",ROUND(($G180+$G180*$H180)*_xll.ACCOUNTTURNOVER(Connection,$E$10,,$D180,,$E$4,N$2,N$2)/IF($G180=0,12,$G180),2),"Manual Allocation",Z180))</f>
        <v/>
      </c>
      <c r="O180" s="30" t="str" cm="1">
        <f t="array" ref="O180">IF($D180="","",_xlfn.SWITCH($J180,"Equal allocation",ROUND(($G180+$G180*$H180)/12,2),"Weighted Allocation",ROUND(($G180+$G180*$H180)*_xll.ACCOUNTTURNOVER(Connection,$E$10,,$D180,,$E$4,O$2,O$2)/IF($G180=0,12,$G180),2),"Manual Allocation",AA180))</f>
        <v/>
      </c>
      <c r="P180" s="30" t="str" cm="1">
        <f t="array" ref="P180">IF($D180="","",_xlfn.SWITCH($J180,"Equal allocation",ROUND(($G180+$G180*$H180)/12,2),"Weighted Allocation",ROUND(($G180+$G180*$H180)*_xll.ACCOUNTTURNOVER(Connection,$E$10,,$D180,,$E$4,P$2,P$2)/IF($G180=0,12,$G180),2),"Manual Allocation",AB180))</f>
        <v/>
      </c>
      <c r="Q180" s="30" t="str" cm="1">
        <f t="array" ref="Q180">IF($D180="","",_xlfn.SWITCH($J180,"Equal allocation",ROUND(($G180+$G180*$H180)/12,2),"Weighted Allocation",ROUND(($G180+$G180*$H180)*_xll.ACCOUNTTURNOVER(Connection,$E$10,,$D180,,$E$4,Q$2,Q$2)/IF($G180=0,12,$G180),2),"Manual Allocation",AC180))</f>
        <v/>
      </c>
      <c r="R180" s="30" t="str" cm="1">
        <f t="array" ref="R180">IF($D180="","",_xlfn.SWITCH($J180,"Equal allocation",ROUND(($G180+$G180*$H180)/12,2),"Weighted Allocation",ROUND(($G180+$G180*$H180)*_xll.ACCOUNTTURNOVER(Connection,$E$10,,$D180,,$E$4,R$2,R$2)/IF($G180=0,12,$G180),2),"Manual Allocation",AD180))</f>
        <v/>
      </c>
      <c r="S180" s="30" t="str" cm="1">
        <f t="array" ref="S180">IF($D180="","",_xlfn.SWITCH($J180,"Equal allocation",ROUND(($G180+$G180*$H180)/12,2),"Weighted Allocation",ROUND(($G180+$G180*$H180)*_xll.ACCOUNTTURNOVER(Connection,$E$10,,$D180,,$E$4,S$2,S$2)/IF($G180=0,12,$G180),2),"Manual Allocation",AE180))</f>
        <v/>
      </c>
      <c r="T180" s="30" t="str" cm="1">
        <f t="array" ref="T180">IF($D180="","",_xlfn.SWITCH($J180,"Equal allocation",ROUND(($G180+$G180*$H180)/12,2),"Weighted Allocation",ROUND(($G180+$G180*$H180)*_xll.ACCOUNTTURNOVER(Connection,$E$10,,$D180,,$E$4,T$2,T$2)/IF($G180=0,12,$G180),2),"Manual Allocation",AF180))</f>
        <v/>
      </c>
      <c r="U180" s="30" t="str" cm="1">
        <f t="array" ref="U180">IF($D180="","",_xlfn.SWITCH($J180,"Equal allocation",ROUND(($G180+$G180*$H180)/12,2),"Weighted Allocation",ROUND(($G180+$G180*$H180)*_xll.ACCOUNTTURNOVER(Connection,$E$10,,$D180,,$E$4,U$2,U$2)/IF($G180=0,12,$G180),2),"Manual Allocation",AG180))</f>
        <v/>
      </c>
      <c r="V180" s="30" t="str" cm="1">
        <f t="array" ref="V180">IF($D180="","",_xlfn.SWITCH($J180,"Equal allocation",ROUND(($G180+$G180*$H180)/12,2),"Weighted Allocation",ROUND(($G180+$G180*$H180)*_xll.ACCOUNTTURNOVER(Connection,$E$10,,$D180,,$E$4,V$2,V$2)/IF($G180=0,12,$G180),2),"Manual Allocation",AH180))</f>
        <v/>
      </c>
      <c r="W180" s="30" t="str" cm="1">
        <f t="array" ref="W180">IF($D180="","",_xlfn.SWITCH($J180,"Equal allocation",ROUND(($G180+$G180*$H180)/12,2),"Weighted Allocation",ROUND(($G180+$G180*$H180)*_xll.ACCOUNTTURNOVER(Connection,$E$10,,$D180,,$E$4,W$2,W$2)/IF($G180=0,12,$G180),2),"Manual Allocation",AI180))</f>
        <v/>
      </c>
      <c r="X180" s="30" t="str" cm="1">
        <f t="array" ref="X180">IF($D180="","",_xlfn.SWITCH($J180,"Equal allocation",ROUND(($G180+$G180*$H180)/12,2),"Weighted Allocation",ROUND(($G180+$G180*$H180)*_xll.ACCOUNTTURNOVER(Connection,$E$10,,$D180,,$E$4,X$2,X$2)/IF($G180=0,12,$G180),2),"Manual Allocation",AJ180))</f>
        <v/>
      </c>
    </row>
    <row r="181" spans="9:24" x14ac:dyDescent="0.45">
      <c r="I181" s="17"/>
      <c r="J181" s="17" t="str">
        <f t="shared" si="3"/>
        <v/>
      </c>
      <c r="K181" s="16" t="str">
        <f t="shared" si="4"/>
        <v/>
      </c>
      <c r="L181" s="16" t="str">
        <f t="shared" si="5"/>
        <v/>
      </c>
      <c r="M181" s="30" t="str" cm="1">
        <f t="array" ref="M181">IF($D181="","",_xlfn.SWITCH($J181,"Equal allocation",ROUND(($G181+$G181*$H181)/12,2),"Weighted Allocation",ROUND(($G181+$G181*$H181)*_xll.ACCOUNTTURNOVER(Connection,$E$10,,$D181,,$E$4,M$2,M$2)/IF($G181=0,12,$G181),2),"Manual Allocation",Y181))</f>
        <v/>
      </c>
      <c r="N181" s="30" t="str" cm="1">
        <f t="array" ref="N181">IF($D181="","",_xlfn.SWITCH($J181,"Equal allocation",ROUND(($G181+$G181*$H181)/12,2),"Weighted Allocation",ROUND(($G181+$G181*$H181)*_xll.ACCOUNTTURNOVER(Connection,$E$10,,$D181,,$E$4,N$2,N$2)/IF($G181=0,12,$G181),2),"Manual Allocation",Z181))</f>
        <v/>
      </c>
      <c r="O181" s="30" t="str" cm="1">
        <f t="array" ref="O181">IF($D181="","",_xlfn.SWITCH($J181,"Equal allocation",ROUND(($G181+$G181*$H181)/12,2),"Weighted Allocation",ROUND(($G181+$G181*$H181)*_xll.ACCOUNTTURNOVER(Connection,$E$10,,$D181,,$E$4,O$2,O$2)/IF($G181=0,12,$G181),2),"Manual Allocation",AA181))</f>
        <v/>
      </c>
      <c r="P181" s="30" t="str" cm="1">
        <f t="array" ref="P181">IF($D181="","",_xlfn.SWITCH($J181,"Equal allocation",ROUND(($G181+$G181*$H181)/12,2),"Weighted Allocation",ROUND(($G181+$G181*$H181)*_xll.ACCOUNTTURNOVER(Connection,$E$10,,$D181,,$E$4,P$2,P$2)/IF($G181=0,12,$G181),2),"Manual Allocation",AB181))</f>
        <v/>
      </c>
      <c r="Q181" s="30" t="str" cm="1">
        <f t="array" ref="Q181">IF($D181="","",_xlfn.SWITCH($J181,"Equal allocation",ROUND(($G181+$G181*$H181)/12,2),"Weighted Allocation",ROUND(($G181+$G181*$H181)*_xll.ACCOUNTTURNOVER(Connection,$E$10,,$D181,,$E$4,Q$2,Q$2)/IF($G181=0,12,$G181),2),"Manual Allocation",AC181))</f>
        <v/>
      </c>
      <c r="R181" s="30" t="str" cm="1">
        <f t="array" ref="R181">IF($D181="","",_xlfn.SWITCH($J181,"Equal allocation",ROUND(($G181+$G181*$H181)/12,2),"Weighted Allocation",ROUND(($G181+$G181*$H181)*_xll.ACCOUNTTURNOVER(Connection,$E$10,,$D181,,$E$4,R$2,R$2)/IF($G181=0,12,$G181),2),"Manual Allocation",AD181))</f>
        <v/>
      </c>
      <c r="S181" s="30" t="str" cm="1">
        <f t="array" ref="S181">IF($D181="","",_xlfn.SWITCH($J181,"Equal allocation",ROUND(($G181+$G181*$H181)/12,2),"Weighted Allocation",ROUND(($G181+$G181*$H181)*_xll.ACCOUNTTURNOVER(Connection,$E$10,,$D181,,$E$4,S$2,S$2)/IF($G181=0,12,$G181),2),"Manual Allocation",AE181))</f>
        <v/>
      </c>
      <c r="T181" s="30" t="str" cm="1">
        <f t="array" ref="T181">IF($D181="","",_xlfn.SWITCH($J181,"Equal allocation",ROUND(($G181+$G181*$H181)/12,2),"Weighted Allocation",ROUND(($G181+$G181*$H181)*_xll.ACCOUNTTURNOVER(Connection,$E$10,,$D181,,$E$4,T$2,T$2)/IF($G181=0,12,$G181),2),"Manual Allocation",AF181))</f>
        <v/>
      </c>
      <c r="U181" s="30" t="str" cm="1">
        <f t="array" ref="U181">IF($D181="","",_xlfn.SWITCH($J181,"Equal allocation",ROUND(($G181+$G181*$H181)/12,2),"Weighted Allocation",ROUND(($G181+$G181*$H181)*_xll.ACCOUNTTURNOVER(Connection,$E$10,,$D181,,$E$4,U$2,U$2)/IF($G181=0,12,$G181),2),"Manual Allocation",AG181))</f>
        <v/>
      </c>
      <c r="V181" s="30" t="str" cm="1">
        <f t="array" ref="V181">IF($D181="","",_xlfn.SWITCH($J181,"Equal allocation",ROUND(($G181+$G181*$H181)/12,2),"Weighted Allocation",ROUND(($G181+$G181*$H181)*_xll.ACCOUNTTURNOVER(Connection,$E$10,,$D181,,$E$4,V$2,V$2)/IF($G181=0,12,$G181),2),"Manual Allocation",AH181))</f>
        <v/>
      </c>
      <c r="W181" s="30" t="str" cm="1">
        <f t="array" ref="W181">IF($D181="","",_xlfn.SWITCH($J181,"Equal allocation",ROUND(($G181+$G181*$H181)/12,2),"Weighted Allocation",ROUND(($G181+$G181*$H181)*_xll.ACCOUNTTURNOVER(Connection,$E$10,,$D181,,$E$4,W$2,W$2)/IF($G181=0,12,$G181),2),"Manual Allocation",AI181))</f>
        <v/>
      </c>
      <c r="X181" s="30" t="str" cm="1">
        <f t="array" ref="X181">IF($D181="","",_xlfn.SWITCH($J181,"Equal allocation",ROUND(($G181+$G181*$H181)/12,2),"Weighted Allocation",ROUND(($G181+$G181*$H181)*_xll.ACCOUNTTURNOVER(Connection,$E$10,,$D181,,$E$4,X$2,X$2)/IF($G181=0,12,$G181),2),"Manual Allocation",AJ181))</f>
        <v/>
      </c>
    </row>
    <row r="182" spans="9:24" x14ac:dyDescent="0.45">
      <c r="I182" s="17"/>
      <c r="J182" s="17" t="str">
        <f t="shared" si="3"/>
        <v/>
      </c>
      <c r="K182" s="16" t="str">
        <f t="shared" si="4"/>
        <v/>
      </c>
      <c r="L182" s="16" t="str">
        <f t="shared" si="5"/>
        <v/>
      </c>
      <c r="M182" s="30" t="str" cm="1">
        <f t="array" ref="M182">IF($D182="","",_xlfn.SWITCH($J182,"Equal allocation",ROUND(($G182+$G182*$H182)/12,2),"Weighted Allocation",ROUND(($G182+$G182*$H182)*_xll.ACCOUNTTURNOVER(Connection,$E$10,,$D182,,$E$4,M$2,M$2)/IF($G182=0,12,$G182),2),"Manual Allocation",Y182))</f>
        <v/>
      </c>
      <c r="N182" s="30" t="str" cm="1">
        <f t="array" ref="N182">IF($D182="","",_xlfn.SWITCH($J182,"Equal allocation",ROUND(($G182+$G182*$H182)/12,2),"Weighted Allocation",ROUND(($G182+$G182*$H182)*_xll.ACCOUNTTURNOVER(Connection,$E$10,,$D182,,$E$4,N$2,N$2)/IF($G182=0,12,$G182),2),"Manual Allocation",Z182))</f>
        <v/>
      </c>
      <c r="O182" s="30" t="str" cm="1">
        <f t="array" ref="O182">IF($D182="","",_xlfn.SWITCH($J182,"Equal allocation",ROUND(($G182+$G182*$H182)/12,2),"Weighted Allocation",ROUND(($G182+$G182*$H182)*_xll.ACCOUNTTURNOVER(Connection,$E$10,,$D182,,$E$4,O$2,O$2)/IF($G182=0,12,$G182),2),"Manual Allocation",AA182))</f>
        <v/>
      </c>
      <c r="P182" s="30" t="str" cm="1">
        <f t="array" ref="P182">IF($D182="","",_xlfn.SWITCH($J182,"Equal allocation",ROUND(($G182+$G182*$H182)/12,2),"Weighted Allocation",ROUND(($G182+$G182*$H182)*_xll.ACCOUNTTURNOVER(Connection,$E$10,,$D182,,$E$4,P$2,P$2)/IF($G182=0,12,$G182),2),"Manual Allocation",AB182))</f>
        <v/>
      </c>
      <c r="Q182" s="30" t="str" cm="1">
        <f t="array" ref="Q182">IF($D182="","",_xlfn.SWITCH($J182,"Equal allocation",ROUND(($G182+$G182*$H182)/12,2),"Weighted Allocation",ROUND(($G182+$G182*$H182)*_xll.ACCOUNTTURNOVER(Connection,$E$10,,$D182,,$E$4,Q$2,Q$2)/IF($G182=0,12,$G182),2),"Manual Allocation",AC182))</f>
        <v/>
      </c>
      <c r="R182" s="30" t="str" cm="1">
        <f t="array" ref="R182">IF($D182="","",_xlfn.SWITCH($J182,"Equal allocation",ROUND(($G182+$G182*$H182)/12,2),"Weighted Allocation",ROUND(($G182+$G182*$H182)*_xll.ACCOUNTTURNOVER(Connection,$E$10,,$D182,,$E$4,R$2,R$2)/IF($G182=0,12,$G182),2),"Manual Allocation",AD182))</f>
        <v/>
      </c>
      <c r="S182" s="30" t="str" cm="1">
        <f t="array" ref="S182">IF($D182="","",_xlfn.SWITCH($J182,"Equal allocation",ROUND(($G182+$G182*$H182)/12,2),"Weighted Allocation",ROUND(($G182+$G182*$H182)*_xll.ACCOUNTTURNOVER(Connection,$E$10,,$D182,,$E$4,S$2,S$2)/IF($G182=0,12,$G182),2),"Manual Allocation",AE182))</f>
        <v/>
      </c>
      <c r="T182" s="30" t="str" cm="1">
        <f t="array" ref="T182">IF($D182="","",_xlfn.SWITCH($J182,"Equal allocation",ROUND(($G182+$G182*$H182)/12,2),"Weighted Allocation",ROUND(($G182+$G182*$H182)*_xll.ACCOUNTTURNOVER(Connection,$E$10,,$D182,,$E$4,T$2,T$2)/IF($G182=0,12,$G182),2),"Manual Allocation",AF182))</f>
        <v/>
      </c>
      <c r="U182" s="30" t="str" cm="1">
        <f t="array" ref="U182">IF($D182="","",_xlfn.SWITCH($J182,"Equal allocation",ROUND(($G182+$G182*$H182)/12,2),"Weighted Allocation",ROUND(($G182+$G182*$H182)*_xll.ACCOUNTTURNOVER(Connection,$E$10,,$D182,,$E$4,U$2,U$2)/IF($G182=0,12,$G182),2),"Manual Allocation",AG182))</f>
        <v/>
      </c>
      <c r="V182" s="30" t="str" cm="1">
        <f t="array" ref="V182">IF($D182="","",_xlfn.SWITCH($J182,"Equal allocation",ROUND(($G182+$G182*$H182)/12,2),"Weighted Allocation",ROUND(($G182+$G182*$H182)*_xll.ACCOUNTTURNOVER(Connection,$E$10,,$D182,,$E$4,V$2,V$2)/IF($G182=0,12,$G182),2),"Manual Allocation",AH182))</f>
        <v/>
      </c>
      <c r="W182" s="30" t="str" cm="1">
        <f t="array" ref="W182">IF($D182="","",_xlfn.SWITCH($J182,"Equal allocation",ROUND(($G182+$G182*$H182)/12,2),"Weighted Allocation",ROUND(($G182+$G182*$H182)*_xll.ACCOUNTTURNOVER(Connection,$E$10,,$D182,,$E$4,W$2,W$2)/IF($G182=0,12,$G182),2),"Manual Allocation",AI182))</f>
        <v/>
      </c>
      <c r="X182" s="30" t="str" cm="1">
        <f t="array" ref="X182">IF($D182="","",_xlfn.SWITCH($J182,"Equal allocation",ROUND(($G182+$G182*$H182)/12,2),"Weighted Allocation",ROUND(($G182+$G182*$H182)*_xll.ACCOUNTTURNOVER(Connection,$E$10,,$D182,,$E$4,X$2,X$2)/IF($G182=0,12,$G182),2),"Manual Allocation",AJ182))</f>
        <v/>
      </c>
    </row>
    <row r="183" spans="9:24" x14ac:dyDescent="0.45">
      <c r="I183" s="17"/>
      <c r="J183" s="17" t="str">
        <f t="shared" si="3"/>
        <v/>
      </c>
      <c r="K183" s="16" t="str">
        <f t="shared" si="4"/>
        <v/>
      </c>
      <c r="L183" s="16" t="str">
        <f t="shared" si="5"/>
        <v/>
      </c>
      <c r="M183" s="30" t="str" cm="1">
        <f t="array" ref="M183">IF($D183="","",_xlfn.SWITCH($J183,"Equal allocation",ROUND(($G183+$G183*$H183)/12,2),"Weighted Allocation",ROUND(($G183+$G183*$H183)*_xll.ACCOUNTTURNOVER(Connection,$E$10,,$D183,,$E$4,M$2,M$2)/IF($G183=0,12,$G183),2),"Manual Allocation",Y183))</f>
        <v/>
      </c>
      <c r="N183" s="30" t="str" cm="1">
        <f t="array" ref="N183">IF($D183="","",_xlfn.SWITCH($J183,"Equal allocation",ROUND(($G183+$G183*$H183)/12,2),"Weighted Allocation",ROUND(($G183+$G183*$H183)*_xll.ACCOUNTTURNOVER(Connection,$E$10,,$D183,,$E$4,N$2,N$2)/IF($G183=0,12,$G183),2),"Manual Allocation",Z183))</f>
        <v/>
      </c>
      <c r="O183" s="30" t="str" cm="1">
        <f t="array" ref="O183">IF($D183="","",_xlfn.SWITCH($J183,"Equal allocation",ROUND(($G183+$G183*$H183)/12,2),"Weighted Allocation",ROUND(($G183+$G183*$H183)*_xll.ACCOUNTTURNOVER(Connection,$E$10,,$D183,,$E$4,O$2,O$2)/IF($G183=0,12,$G183),2),"Manual Allocation",AA183))</f>
        <v/>
      </c>
      <c r="P183" s="30" t="str" cm="1">
        <f t="array" ref="P183">IF($D183="","",_xlfn.SWITCH($J183,"Equal allocation",ROUND(($G183+$G183*$H183)/12,2),"Weighted Allocation",ROUND(($G183+$G183*$H183)*_xll.ACCOUNTTURNOVER(Connection,$E$10,,$D183,,$E$4,P$2,P$2)/IF($G183=0,12,$G183),2),"Manual Allocation",AB183))</f>
        <v/>
      </c>
      <c r="Q183" s="30" t="str" cm="1">
        <f t="array" ref="Q183">IF($D183="","",_xlfn.SWITCH($J183,"Equal allocation",ROUND(($G183+$G183*$H183)/12,2),"Weighted Allocation",ROUND(($G183+$G183*$H183)*_xll.ACCOUNTTURNOVER(Connection,$E$10,,$D183,,$E$4,Q$2,Q$2)/IF($G183=0,12,$G183),2),"Manual Allocation",AC183))</f>
        <v/>
      </c>
      <c r="R183" s="30" t="str" cm="1">
        <f t="array" ref="R183">IF($D183="","",_xlfn.SWITCH($J183,"Equal allocation",ROUND(($G183+$G183*$H183)/12,2),"Weighted Allocation",ROUND(($G183+$G183*$H183)*_xll.ACCOUNTTURNOVER(Connection,$E$10,,$D183,,$E$4,R$2,R$2)/IF($G183=0,12,$G183),2),"Manual Allocation",AD183))</f>
        <v/>
      </c>
      <c r="S183" s="30" t="str" cm="1">
        <f t="array" ref="S183">IF($D183="","",_xlfn.SWITCH($J183,"Equal allocation",ROUND(($G183+$G183*$H183)/12,2),"Weighted Allocation",ROUND(($G183+$G183*$H183)*_xll.ACCOUNTTURNOVER(Connection,$E$10,,$D183,,$E$4,S$2,S$2)/IF($G183=0,12,$G183),2),"Manual Allocation",AE183))</f>
        <v/>
      </c>
      <c r="T183" s="30" t="str" cm="1">
        <f t="array" ref="T183">IF($D183="","",_xlfn.SWITCH($J183,"Equal allocation",ROUND(($G183+$G183*$H183)/12,2),"Weighted Allocation",ROUND(($G183+$G183*$H183)*_xll.ACCOUNTTURNOVER(Connection,$E$10,,$D183,,$E$4,T$2,T$2)/IF($G183=0,12,$G183),2),"Manual Allocation",AF183))</f>
        <v/>
      </c>
      <c r="U183" s="30" t="str" cm="1">
        <f t="array" ref="U183">IF($D183="","",_xlfn.SWITCH($J183,"Equal allocation",ROUND(($G183+$G183*$H183)/12,2),"Weighted Allocation",ROUND(($G183+$G183*$H183)*_xll.ACCOUNTTURNOVER(Connection,$E$10,,$D183,,$E$4,U$2,U$2)/IF($G183=0,12,$G183),2),"Manual Allocation",AG183))</f>
        <v/>
      </c>
      <c r="V183" s="30" t="str" cm="1">
        <f t="array" ref="V183">IF($D183="","",_xlfn.SWITCH($J183,"Equal allocation",ROUND(($G183+$G183*$H183)/12,2),"Weighted Allocation",ROUND(($G183+$G183*$H183)*_xll.ACCOUNTTURNOVER(Connection,$E$10,,$D183,,$E$4,V$2,V$2)/IF($G183=0,12,$G183),2),"Manual Allocation",AH183))</f>
        <v/>
      </c>
      <c r="W183" s="30" t="str" cm="1">
        <f t="array" ref="W183">IF($D183="","",_xlfn.SWITCH($J183,"Equal allocation",ROUND(($G183+$G183*$H183)/12,2),"Weighted Allocation",ROUND(($G183+$G183*$H183)*_xll.ACCOUNTTURNOVER(Connection,$E$10,,$D183,,$E$4,W$2,W$2)/IF($G183=0,12,$G183),2),"Manual Allocation",AI183))</f>
        <v/>
      </c>
      <c r="X183" s="30" t="str" cm="1">
        <f t="array" ref="X183">IF($D183="","",_xlfn.SWITCH($J183,"Equal allocation",ROUND(($G183+$G183*$H183)/12,2),"Weighted Allocation",ROUND(($G183+$G183*$H183)*_xll.ACCOUNTTURNOVER(Connection,$E$10,,$D183,,$E$4,X$2,X$2)/IF($G183=0,12,$G183),2),"Manual Allocation",AJ183))</f>
        <v/>
      </c>
    </row>
    <row r="184" spans="9:24" x14ac:dyDescent="0.45">
      <c r="I184" s="17"/>
      <c r="J184" s="17" t="str">
        <f t="shared" si="3"/>
        <v/>
      </c>
      <c r="K184" s="16" t="str">
        <f t="shared" si="4"/>
        <v/>
      </c>
      <c r="L184" s="16" t="str">
        <f t="shared" si="5"/>
        <v/>
      </c>
      <c r="M184" s="30" t="str" cm="1">
        <f t="array" ref="M184">IF($D184="","",_xlfn.SWITCH($J184,"Equal allocation",ROUND(($G184+$G184*$H184)/12,2),"Weighted Allocation",ROUND(($G184+$G184*$H184)*_xll.ACCOUNTTURNOVER(Connection,$E$10,,$D184,,$E$4,M$2,M$2)/IF($G184=0,12,$G184),2),"Manual Allocation",Y184))</f>
        <v/>
      </c>
      <c r="N184" s="30" t="str" cm="1">
        <f t="array" ref="N184">IF($D184="","",_xlfn.SWITCH($J184,"Equal allocation",ROUND(($G184+$G184*$H184)/12,2),"Weighted Allocation",ROUND(($G184+$G184*$H184)*_xll.ACCOUNTTURNOVER(Connection,$E$10,,$D184,,$E$4,N$2,N$2)/IF($G184=0,12,$G184),2),"Manual Allocation",Z184))</f>
        <v/>
      </c>
      <c r="O184" s="30" t="str" cm="1">
        <f t="array" ref="O184">IF($D184="","",_xlfn.SWITCH($J184,"Equal allocation",ROUND(($G184+$G184*$H184)/12,2),"Weighted Allocation",ROUND(($G184+$G184*$H184)*_xll.ACCOUNTTURNOVER(Connection,$E$10,,$D184,,$E$4,O$2,O$2)/IF($G184=0,12,$G184),2),"Manual Allocation",AA184))</f>
        <v/>
      </c>
      <c r="P184" s="30" t="str" cm="1">
        <f t="array" ref="P184">IF($D184="","",_xlfn.SWITCH($J184,"Equal allocation",ROUND(($G184+$G184*$H184)/12,2),"Weighted Allocation",ROUND(($G184+$G184*$H184)*_xll.ACCOUNTTURNOVER(Connection,$E$10,,$D184,,$E$4,P$2,P$2)/IF($G184=0,12,$G184),2),"Manual Allocation",AB184))</f>
        <v/>
      </c>
      <c r="Q184" s="30" t="str" cm="1">
        <f t="array" ref="Q184">IF($D184="","",_xlfn.SWITCH($J184,"Equal allocation",ROUND(($G184+$G184*$H184)/12,2),"Weighted Allocation",ROUND(($G184+$G184*$H184)*_xll.ACCOUNTTURNOVER(Connection,$E$10,,$D184,,$E$4,Q$2,Q$2)/IF($G184=0,12,$G184),2),"Manual Allocation",AC184))</f>
        <v/>
      </c>
      <c r="R184" s="30" t="str" cm="1">
        <f t="array" ref="R184">IF($D184="","",_xlfn.SWITCH($J184,"Equal allocation",ROUND(($G184+$G184*$H184)/12,2),"Weighted Allocation",ROUND(($G184+$G184*$H184)*_xll.ACCOUNTTURNOVER(Connection,$E$10,,$D184,,$E$4,R$2,R$2)/IF($G184=0,12,$G184),2),"Manual Allocation",AD184))</f>
        <v/>
      </c>
      <c r="S184" s="30" t="str" cm="1">
        <f t="array" ref="S184">IF($D184="","",_xlfn.SWITCH($J184,"Equal allocation",ROUND(($G184+$G184*$H184)/12,2),"Weighted Allocation",ROUND(($G184+$G184*$H184)*_xll.ACCOUNTTURNOVER(Connection,$E$10,,$D184,,$E$4,S$2,S$2)/IF($G184=0,12,$G184),2),"Manual Allocation",AE184))</f>
        <v/>
      </c>
      <c r="T184" s="30" t="str" cm="1">
        <f t="array" ref="T184">IF($D184="","",_xlfn.SWITCH($J184,"Equal allocation",ROUND(($G184+$G184*$H184)/12,2),"Weighted Allocation",ROUND(($G184+$G184*$H184)*_xll.ACCOUNTTURNOVER(Connection,$E$10,,$D184,,$E$4,T$2,T$2)/IF($G184=0,12,$G184),2),"Manual Allocation",AF184))</f>
        <v/>
      </c>
      <c r="U184" s="30" t="str" cm="1">
        <f t="array" ref="U184">IF($D184="","",_xlfn.SWITCH($J184,"Equal allocation",ROUND(($G184+$G184*$H184)/12,2),"Weighted Allocation",ROUND(($G184+$G184*$H184)*_xll.ACCOUNTTURNOVER(Connection,$E$10,,$D184,,$E$4,U$2,U$2)/IF($G184=0,12,$G184),2),"Manual Allocation",AG184))</f>
        <v/>
      </c>
      <c r="V184" s="30" t="str" cm="1">
        <f t="array" ref="V184">IF($D184="","",_xlfn.SWITCH($J184,"Equal allocation",ROUND(($G184+$G184*$H184)/12,2),"Weighted Allocation",ROUND(($G184+$G184*$H184)*_xll.ACCOUNTTURNOVER(Connection,$E$10,,$D184,,$E$4,V$2,V$2)/IF($G184=0,12,$G184),2),"Manual Allocation",AH184))</f>
        <v/>
      </c>
      <c r="W184" s="30" t="str" cm="1">
        <f t="array" ref="W184">IF($D184="","",_xlfn.SWITCH($J184,"Equal allocation",ROUND(($G184+$G184*$H184)/12,2),"Weighted Allocation",ROUND(($G184+$G184*$H184)*_xll.ACCOUNTTURNOVER(Connection,$E$10,,$D184,,$E$4,W$2,W$2)/IF($G184=0,12,$G184),2),"Manual Allocation",AI184))</f>
        <v/>
      </c>
      <c r="X184" s="30" t="str" cm="1">
        <f t="array" ref="X184">IF($D184="","",_xlfn.SWITCH($J184,"Equal allocation",ROUND(($G184+$G184*$H184)/12,2),"Weighted Allocation",ROUND(($G184+$G184*$H184)*_xll.ACCOUNTTURNOVER(Connection,$E$10,,$D184,,$E$4,X$2,X$2)/IF($G184=0,12,$G184),2),"Manual Allocation",AJ184))</f>
        <v/>
      </c>
    </row>
    <row r="185" spans="9:24" x14ac:dyDescent="0.45">
      <c r="I185" s="17"/>
      <c r="J185" s="17" t="str">
        <f t="shared" si="3"/>
        <v/>
      </c>
      <c r="K185" s="16" t="str">
        <f t="shared" si="4"/>
        <v/>
      </c>
      <c r="L185" s="16" t="str">
        <f t="shared" si="5"/>
        <v/>
      </c>
      <c r="M185" s="30" t="str" cm="1">
        <f t="array" ref="M185">IF($D185="","",_xlfn.SWITCH($J185,"Equal allocation",ROUND(($G185+$G185*$H185)/12,2),"Weighted Allocation",ROUND(($G185+$G185*$H185)*_xll.ACCOUNTTURNOVER(Connection,$E$10,,$D185,,$E$4,M$2,M$2)/IF($G185=0,12,$G185),2),"Manual Allocation",Y185))</f>
        <v/>
      </c>
      <c r="N185" s="30" t="str" cm="1">
        <f t="array" ref="N185">IF($D185="","",_xlfn.SWITCH($J185,"Equal allocation",ROUND(($G185+$G185*$H185)/12,2),"Weighted Allocation",ROUND(($G185+$G185*$H185)*_xll.ACCOUNTTURNOVER(Connection,$E$10,,$D185,,$E$4,N$2,N$2)/IF($G185=0,12,$G185),2),"Manual Allocation",Z185))</f>
        <v/>
      </c>
      <c r="O185" s="30" t="str" cm="1">
        <f t="array" ref="O185">IF($D185="","",_xlfn.SWITCH($J185,"Equal allocation",ROUND(($G185+$G185*$H185)/12,2),"Weighted Allocation",ROUND(($G185+$G185*$H185)*_xll.ACCOUNTTURNOVER(Connection,$E$10,,$D185,,$E$4,O$2,O$2)/IF($G185=0,12,$G185),2),"Manual Allocation",AA185))</f>
        <v/>
      </c>
      <c r="P185" s="30" t="str" cm="1">
        <f t="array" ref="P185">IF($D185="","",_xlfn.SWITCH($J185,"Equal allocation",ROUND(($G185+$G185*$H185)/12,2),"Weighted Allocation",ROUND(($G185+$G185*$H185)*_xll.ACCOUNTTURNOVER(Connection,$E$10,,$D185,,$E$4,P$2,P$2)/IF($G185=0,12,$G185),2),"Manual Allocation",AB185))</f>
        <v/>
      </c>
      <c r="Q185" s="30" t="str" cm="1">
        <f t="array" ref="Q185">IF($D185="","",_xlfn.SWITCH($J185,"Equal allocation",ROUND(($G185+$G185*$H185)/12,2),"Weighted Allocation",ROUND(($G185+$G185*$H185)*_xll.ACCOUNTTURNOVER(Connection,$E$10,,$D185,,$E$4,Q$2,Q$2)/IF($G185=0,12,$G185),2),"Manual Allocation",AC185))</f>
        <v/>
      </c>
      <c r="R185" s="30" t="str" cm="1">
        <f t="array" ref="R185">IF($D185="","",_xlfn.SWITCH($J185,"Equal allocation",ROUND(($G185+$G185*$H185)/12,2),"Weighted Allocation",ROUND(($G185+$G185*$H185)*_xll.ACCOUNTTURNOVER(Connection,$E$10,,$D185,,$E$4,R$2,R$2)/IF($G185=0,12,$G185),2),"Manual Allocation",AD185))</f>
        <v/>
      </c>
      <c r="S185" s="30" t="str" cm="1">
        <f t="array" ref="S185">IF($D185="","",_xlfn.SWITCH($J185,"Equal allocation",ROUND(($G185+$G185*$H185)/12,2),"Weighted Allocation",ROUND(($G185+$G185*$H185)*_xll.ACCOUNTTURNOVER(Connection,$E$10,,$D185,,$E$4,S$2,S$2)/IF($G185=0,12,$G185),2),"Manual Allocation",AE185))</f>
        <v/>
      </c>
      <c r="T185" s="30" t="str" cm="1">
        <f t="array" ref="T185">IF($D185="","",_xlfn.SWITCH($J185,"Equal allocation",ROUND(($G185+$G185*$H185)/12,2),"Weighted Allocation",ROUND(($G185+$G185*$H185)*_xll.ACCOUNTTURNOVER(Connection,$E$10,,$D185,,$E$4,T$2,T$2)/IF($G185=0,12,$G185),2),"Manual Allocation",AF185))</f>
        <v/>
      </c>
      <c r="U185" s="30" t="str" cm="1">
        <f t="array" ref="U185">IF($D185="","",_xlfn.SWITCH($J185,"Equal allocation",ROUND(($G185+$G185*$H185)/12,2),"Weighted Allocation",ROUND(($G185+$G185*$H185)*_xll.ACCOUNTTURNOVER(Connection,$E$10,,$D185,,$E$4,U$2,U$2)/IF($G185=0,12,$G185),2),"Manual Allocation",AG185))</f>
        <v/>
      </c>
      <c r="V185" s="30" t="str" cm="1">
        <f t="array" ref="V185">IF($D185="","",_xlfn.SWITCH($J185,"Equal allocation",ROUND(($G185+$G185*$H185)/12,2),"Weighted Allocation",ROUND(($G185+$G185*$H185)*_xll.ACCOUNTTURNOVER(Connection,$E$10,,$D185,,$E$4,V$2,V$2)/IF($G185=0,12,$G185),2),"Manual Allocation",AH185))</f>
        <v/>
      </c>
      <c r="W185" s="30" t="str" cm="1">
        <f t="array" ref="W185">IF($D185="","",_xlfn.SWITCH($J185,"Equal allocation",ROUND(($G185+$G185*$H185)/12,2),"Weighted Allocation",ROUND(($G185+$G185*$H185)*_xll.ACCOUNTTURNOVER(Connection,$E$10,,$D185,,$E$4,W$2,W$2)/IF($G185=0,12,$G185),2),"Manual Allocation",AI185))</f>
        <v/>
      </c>
      <c r="X185" s="30" t="str" cm="1">
        <f t="array" ref="X185">IF($D185="","",_xlfn.SWITCH($J185,"Equal allocation",ROUND(($G185+$G185*$H185)/12,2),"Weighted Allocation",ROUND(($G185+$G185*$H185)*_xll.ACCOUNTTURNOVER(Connection,$E$10,,$D185,,$E$4,X$2,X$2)/IF($G185=0,12,$G185),2),"Manual Allocation",AJ185))</f>
        <v/>
      </c>
    </row>
    <row r="186" spans="9:24" x14ac:dyDescent="0.45">
      <c r="I186" s="17"/>
      <c r="J186" s="17" t="str">
        <f t="shared" si="3"/>
        <v/>
      </c>
      <c r="K186" s="16" t="str">
        <f t="shared" si="4"/>
        <v/>
      </c>
      <c r="L186" s="16" t="str">
        <f t="shared" si="5"/>
        <v/>
      </c>
      <c r="M186" s="30" t="str" cm="1">
        <f t="array" ref="M186">IF($D186="","",_xlfn.SWITCH($J186,"Equal allocation",ROUND(($G186+$G186*$H186)/12,2),"Weighted Allocation",ROUND(($G186+$G186*$H186)*_xll.ACCOUNTTURNOVER(Connection,$E$10,,$D186,,$E$4,M$2,M$2)/IF($G186=0,12,$G186),2),"Manual Allocation",Y186))</f>
        <v/>
      </c>
      <c r="N186" s="30" t="str" cm="1">
        <f t="array" ref="N186">IF($D186="","",_xlfn.SWITCH($J186,"Equal allocation",ROUND(($G186+$G186*$H186)/12,2),"Weighted Allocation",ROUND(($G186+$G186*$H186)*_xll.ACCOUNTTURNOVER(Connection,$E$10,,$D186,,$E$4,N$2,N$2)/IF($G186=0,12,$G186),2),"Manual Allocation",Z186))</f>
        <v/>
      </c>
      <c r="O186" s="30" t="str" cm="1">
        <f t="array" ref="O186">IF($D186="","",_xlfn.SWITCH($J186,"Equal allocation",ROUND(($G186+$G186*$H186)/12,2),"Weighted Allocation",ROUND(($G186+$G186*$H186)*_xll.ACCOUNTTURNOVER(Connection,$E$10,,$D186,,$E$4,O$2,O$2)/IF($G186=0,12,$G186),2),"Manual Allocation",AA186))</f>
        <v/>
      </c>
      <c r="P186" s="30" t="str" cm="1">
        <f t="array" ref="P186">IF($D186="","",_xlfn.SWITCH($J186,"Equal allocation",ROUND(($G186+$G186*$H186)/12,2),"Weighted Allocation",ROUND(($G186+$G186*$H186)*_xll.ACCOUNTTURNOVER(Connection,$E$10,,$D186,,$E$4,P$2,P$2)/IF($G186=0,12,$G186),2),"Manual Allocation",AB186))</f>
        <v/>
      </c>
      <c r="Q186" s="30" t="str" cm="1">
        <f t="array" ref="Q186">IF($D186="","",_xlfn.SWITCH($J186,"Equal allocation",ROUND(($G186+$G186*$H186)/12,2),"Weighted Allocation",ROUND(($G186+$G186*$H186)*_xll.ACCOUNTTURNOVER(Connection,$E$10,,$D186,,$E$4,Q$2,Q$2)/IF($G186=0,12,$G186),2),"Manual Allocation",AC186))</f>
        <v/>
      </c>
      <c r="R186" s="30" t="str" cm="1">
        <f t="array" ref="R186">IF($D186="","",_xlfn.SWITCH($J186,"Equal allocation",ROUND(($G186+$G186*$H186)/12,2),"Weighted Allocation",ROUND(($G186+$G186*$H186)*_xll.ACCOUNTTURNOVER(Connection,$E$10,,$D186,,$E$4,R$2,R$2)/IF($G186=0,12,$G186),2),"Manual Allocation",AD186))</f>
        <v/>
      </c>
      <c r="S186" s="30" t="str" cm="1">
        <f t="array" ref="S186">IF($D186="","",_xlfn.SWITCH($J186,"Equal allocation",ROUND(($G186+$G186*$H186)/12,2),"Weighted Allocation",ROUND(($G186+$G186*$H186)*_xll.ACCOUNTTURNOVER(Connection,$E$10,,$D186,,$E$4,S$2,S$2)/IF($G186=0,12,$G186),2),"Manual Allocation",AE186))</f>
        <v/>
      </c>
      <c r="T186" s="30" t="str" cm="1">
        <f t="array" ref="T186">IF($D186="","",_xlfn.SWITCH($J186,"Equal allocation",ROUND(($G186+$G186*$H186)/12,2),"Weighted Allocation",ROUND(($G186+$G186*$H186)*_xll.ACCOUNTTURNOVER(Connection,$E$10,,$D186,,$E$4,T$2,T$2)/IF($G186=0,12,$G186),2),"Manual Allocation",AF186))</f>
        <v/>
      </c>
      <c r="U186" s="30" t="str" cm="1">
        <f t="array" ref="U186">IF($D186="","",_xlfn.SWITCH($J186,"Equal allocation",ROUND(($G186+$G186*$H186)/12,2),"Weighted Allocation",ROUND(($G186+$G186*$H186)*_xll.ACCOUNTTURNOVER(Connection,$E$10,,$D186,,$E$4,U$2,U$2)/IF($G186=0,12,$G186),2),"Manual Allocation",AG186))</f>
        <v/>
      </c>
      <c r="V186" s="30" t="str" cm="1">
        <f t="array" ref="V186">IF($D186="","",_xlfn.SWITCH($J186,"Equal allocation",ROUND(($G186+$G186*$H186)/12,2),"Weighted Allocation",ROUND(($G186+$G186*$H186)*_xll.ACCOUNTTURNOVER(Connection,$E$10,,$D186,,$E$4,V$2,V$2)/IF($G186=0,12,$G186),2),"Manual Allocation",AH186))</f>
        <v/>
      </c>
      <c r="W186" s="30" t="str" cm="1">
        <f t="array" ref="W186">IF($D186="","",_xlfn.SWITCH($J186,"Equal allocation",ROUND(($G186+$G186*$H186)/12,2),"Weighted Allocation",ROUND(($G186+$G186*$H186)*_xll.ACCOUNTTURNOVER(Connection,$E$10,,$D186,,$E$4,W$2,W$2)/IF($G186=0,12,$G186),2),"Manual Allocation",AI186))</f>
        <v/>
      </c>
      <c r="X186" s="30" t="str" cm="1">
        <f t="array" ref="X186">IF($D186="","",_xlfn.SWITCH($J186,"Equal allocation",ROUND(($G186+$G186*$H186)/12,2),"Weighted Allocation",ROUND(($G186+$G186*$H186)*_xll.ACCOUNTTURNOVER(Connection,$E$10,,$D186,,$E$4,X$2,X$2)/IF($G186=0,12,$G186),2),"Manual Allocation",AJ186))</f>
        <v/>
      </c>
    </row>
    <row r="187" spans="9:24" x14ac:dyDescent="0.45">
      <c r="I187" s="17"/>
      <c r="J187" s="17" t="str">
        <f t="shared" si="3"/>
        <v/>
      </c>
      <c r="K187" s="16" t="str">
        <f t="shared" si="4"/>
        <v/>
      </c>
      <c r="L187" s="16" t="str">
        <f t="shared" si="5"/>
        <v/>
      </c>
      <c r="M187" s="30" t="str" cm="1">
        <f t="array" ref="M187">IF($D187="","",_xlfn.SWITCH($J187,"Equal allocation",ROUND(($G187+$G187*$H187)/12,2),"Weighted Allocation",ROUND(($G187+$G187*$H187)*_xll.ACCOUNTTURNOVER(Connection,$E$10,,$D187,,$E$4,M$2,M$2)/IF($G187=0,12,$G187),2),"Manual Allocation",Y187))</f>
        <v/>
      </c>
      <c r="N187" s="30" t="str" cm="1">
        <f t="array" ref="N187">IF($D187="","",_xlfn.SWITCH($J187,"Equal allocation",ROUND(($G187+$G187*$H187)/12,2),"Weighted Allocation",ROUND(($G187+$G187*$H187)*_xll.ACCOUNTTURNOVER(Connection,$E$10,,$D187,,$E$4,N$2,N$2)/IF($G187=0,12,$G187),2),"Manual Allocation",Z187))</f>
        <v/>
      </c>
      <c r="O187" s="30" t="str" cm="1">
        <f t="array" ref="O187">IF($D187="","",_xlfn.SWITCH($J187,"Equal allocation",ROUND(($G187+$G187*$H187)/12,2),"Weighted Allocation",ROUND(($G187+$G187*$H187)*_xll.ACCOUNTTURNOVER(Connection,$E$10,,$D187,,$E$4,O$2,O$2)/IF($G187=0,12,$G187),2),"Manual Allocation",AA187))</f>
        <v/>
      </c>
      <c r="P187" s="30" t="str" cm="1">
        <f t="array" ref="P187">IF($D187="","",_xlfn.SWITCH($J187,"Equal allocation",ROUND(($G187+$G187*$H187)/12,2),"Weighted Allocation",ROUND(($G187+$G187*$H187)*_xll.ACCOUNTTURNOVER(Connection,$E$10,,$D187,,$E$4,P$2,P$2)/IF($G187=0,12,$G187),2),"Manual Allocation",AB187))</f>
        <v/>
      </c>
      <c r="Q187" s="30" t="str" cm="1">
        <f t="array" ref="Q187">IF($D187="","",_xlfn.SWITCH($J187,"Equal allocation",ROUND(($G187+$G187*$H187)/12,2),"Weighted Allocation",ROUND(($G187+$G187*$H187)*_xll.ACCOUNTTURNOVER(Connection,$E$10,,$D187,,$E$4,Q$2,Q$2)/IF($G187=0,12,$G187),2),"Manual Allocation",AC187))</f>
        <v/>
      </c>
      <c r="R187" s="30" t="str" cm="1">
        <f t="array" ref="R187">IF($D187="","",_xlfn.SWITCH($J187,"Equal allocation",ROUND(($G187+$G187*$H187)/12,2),"Weighted Allocation",ROUND(($G187+$G187*$H187)*_xll.ACCOUNTTURNOVER(Connection,$E$10,,$D187,,$E$4,R$2,R$2)/IF($G187=0,12,$G187),2),"Manual Allocation",AD187))</f>
        <v/>
      </c>
      <c r="S187" s="30" t="str" cm="1">
        <f t="array" ref="S187">IF($D187="","",_xlfn.SWITCH($J187,"Equal allocation",ROUND(($G187+$G187*$H187)/12,2),"Weighted Allocation",ROUND(($G187+$G187*$H187)*_xll.ACCOUNTTURNOVER(Connection,$E$10,,$D187,,$E$4,S$2,S$2)/IF($G187=0,12,$G187),2),"Manual Allocation",AE187))</f>
        <v/>
      </c>
      <c r="T187" s="30" t="str" cm="1">
        <f t="array" ref="T187">IF($D187="","",_xlfn.SWITCH($J187,"Equal allocation",ROUND(($G187+$G187*$H187)/12,2),"Weighted Allocation",ROUND(($G187+$G187*$H187)*_xll.ACCOUNTTURNOVER(Connection,$E$10,,$D187,,$E$4,T$2,T$2)/IF($G187=0,12,$G187),2),"Manual Allocation",AF187))</f>
        <v/>
      </c>
      <c r="U187" s="30" t="str" cm="1">
        <f t="array" ref="U187">IF($D187="","",_xlfn.SWITCH($J187,"Equal allocation",ROUND(($G187+$G187*$H187)/12,2),"Weighted Allocation",ROUND(($G187+$G187*$H187)*_xll.ACCOUNTTURNOVER(Connection,$E$10,,$D187,,$E$4,U$2,U$2)/IF($G187=0,12,$G187),2),"Manual Allocation",AG187))</f>
        <v/>
      </c>
      <c r="V187" s="30" t="str" cm="1">
        <f t="array" ref="V187">IF($D187="","",_xlfn.SWITCH($J187,"Equal allocation",ROUND(($G187+$G187*$H187)/12,2),"Weighted Allocation",ROUND(($G187+$G187*$H187)*_xll.ACCOUNTTURNOVER(Connection,$E$10,,$D187,,$E$4,V$2,V$2)/IF($G187=0,12,$G187),2),"Manual Allocation",AH187))</f>
        <v/>
      </c>
      <c r="W187" s="30" t="str" cm="1">
        <f t="array" ref="W187">IF($D187="","",_xlfn.SWITCH($J187,"Equal allocation",ROUND(($G187+$G187*$H187)/12,2),"Weighted Allocation",ROUND(($G187+$G187*$H187)*_xll.ACCOUNTTURNOVER(Connection,$E$10,,$D187,,$E$4,W$2,W$2)/IF($G187=0,12,$G187),2),"Manual Allocation",AI187))</f>
        <v/>
      </c>
      <c r="X187" s="30" t="str" cm="1">
        <f t="array" ref="X187">IF($D187="","",_xlfn.SWITCH($J187,"Equal allocation",ROUND(($G187+$G187*$H187)/12,2),"Weighted Allocation",ROUND(($G187+$G187*$H187)*_xll.ACCOUNTTURNOVER(Connection,$E$10,,$D187,,$E$4,X$2,X$2)/IF($G187=0,12,$G187),2),"Manual Allocation",AJ187))</f>
        <v/>
      </c>
    </row>
    <row r="188" spans="9:24" x14ac:dyDescent="0.45">
      <c r="I188" s="17"/>
      <c r="J188" s="17" t="str">
        <f t="shared" si="3"/>
        <v/>
      </c>
      <c r="K188" s="16" t="str">
        <f t="shared" si="4"/>
        <v/>
      </c>
      <c r="L188" s="16" t="str">
        <f t="shared" si="5"/>
        <v/>
      </c>
      <c r="M188" s="30" t="str" cm="1">
        <f t="array" ref="M188">IF($D188="","",_xlfn.SWITCH($J188,"Equal allocation",ROUND(($G188+$G188*$H188)/12,2),"Weighted Allocation",ROUND(($G188+$G188*$H188)*_xll.ACCOUNTTURNOVER(Connection,$E$10,,$D188,,$E$4,M$2,M$2)/IF($G188=0,12,$G188),2),"Manual Allocation",Y188))</f>
        <v/>
      </c>
      <c r="N188" s="30" t="str" cm="1">
        <f t="array" ref="N188">IF($D188="","",_xlfn.SWITCH($J188,"Equal allocation",ROUND(($G188+$G188*$H188)/12,2),"Weighted Allocation",ROUND(($G188+$G188*$H188)*_xll.ACCOUNTTURNOVER(Connection,$E$10,,$D188,,$E$4,N$2,N$2)/IF($G188=0,12,$G188),2),"Manual Allocation",Z188))</f>
        <v/>
      </c>
      <c r="O188" s="30" t="str" cm="1">
        <f t="array" ref="O188">IF($D188="","",_xlfn.SWITCH($J188,"Equal allocation",ROUND(($G188+$G188*$H188)/12,2),"Weighted Allocation",ROUND(($G188+$G188*$H188)*_xll.ACCOUNTTURNOVER(Connection,$E$10,,$D188,,$E$4,O$2,O$2)/IF($G188=0,12,$G188),2),"Manual Allocation",AA188))</f>
        <v/>
      </c>
      <c r="P188" s="30" t="str" cm="1">
        <f t="array" ref="P188">IF($D188="","",_xlfn.SWITCH($J188,"Equal allocation",ROUND(($G188+$G188*$H188)/12,2),"Weighted Allocation",ROUND(($G188+$G188*$H188)*_xll.ACCOUNTTURNOVER(Connection,$E$10,,$D188,,$E$4,P$2,P$2)/IF($G188=0,12,$G188),2),"Manual Allocation",AB188))</f>
        <v/>
      </c>
      <c r="Q188" s="30" t="str" cm="1">
        <f t="array" ref="Q188">IF($D188="","",_xlfn.SWITCH($J188,"Equal allocation",ROUND(($G188+$G188*$H188)/12,2),"Weighted Allocation",ROUND(($G188+$G188*$H188)*_xll.ACCOUNTTURNOVER(Connection,$E$10,,$D188,,$E$4,Q$2,Q$2)/IF($G188=0,12,$G188),2),"Manual Allocation",AC188))</f>
        <v/>
      </c>
      <c r="R188" s="30" t="str" cm="1">
        <f t="array" ref="R188">IF($D188="","",_xlfn.SWITCH($J188,"Equal allocation",ROUND(($G188+$G188*$H188)/12,2),"Weighted Allocation",ROUND(($G188+$G188*$H188)*_xll.ACCOUNTTURNOVER(Connection,$E$10,,$D188,,$E$4,R$2,R$2)/IF($G188=0,12,$G188),2),"Manual Allocation",AD188))</f>
        <v/>
      </c>
      <c r="S188" s="30" t="str" cm="1">
        <f t="array" ref="S188">IF($D188="","",_xlfn.SWITCH($J188,"Equal allocation",ROUND(($G188+$G188*$H188)/12,2),"Weighted Allocation",ROUND(($G188+$G188*$H188)*_xll.ACCOUNTTURNOVER(Connection,$E$10,,$D188,,$E$4,S$2,S$2)/IF($G188=0,12,$G188),2),"Manual Allocation",AE188))</f>
        <v/>
      </c>
      <c r="T188" s="30" t="str" cm="1">
        <f t="array" ref="T188">IF($D188="","",_xlfn.SWITCH($J188,"Equal allocation",ROUND(($G188+$G188*$H188)/12,2),"Weighted Allocation",ROUND(($G188+$G188*$H188)*_xll.ACCOUNTTURNOVER(Connection,$E$10,,$D188,,$E$4,T$2,T$2)/IF($G188=0,12,$G188),2),"Manual Allocation",AF188))</f>
        <v/>
      </c>
      <c r="U188" s="30" t="str" cm="1">
        <f t="array" ref="U188">IF($D188="","",_xlfn.SWITCH($J188,"Equal allocation",ROUND(($G188+$G188*$H188)/12,2),"Weighted Allocation",ROUND(($G188+$G188*$H188)*_xll.ACCOUNTTURNOVER(Connection,$E$10,,$D188,,$E$4,U$2,U$2)/IF($G188=0,12,$G188),2),"Manual Allocation",AG188))</f>
        <v/>
      </c>
      <c r="V188" s="30" t="str" cm="1">
        <f t="array" ref="V188">IF($D188="","",_xlfn.SWITCH($J188,"Equal allocation",ROUND(($G188+$G188*$H188)/12,2),"Weighted Allocation",ROUND(($G188+$G188*$H188)*_xll.ACCOUNTTURNOVER(Connection,$E$10,,$D188,,$E$4,V$2,V$2)/IF($G188=0,12,$G188),2),"Manual Allocation",AH188))</f>
        <v/>
      </c>
      <c r="W188" s="30" t="str" cm="1">
        <f t="array" ref="W188">IF($D188="","",_xlfn.SWITCH($J188,"Equal allocation",ROUND(($G188+$G188*$H188)/12,2),"Weighted Allocation",ROUND(($G188+$G188*$H188)*_xll.ACCOUNTTURNOVER(Connection,$E$10,,$D188,,$E$4,W$2,W$2)/IF($G188=0,12,$G188),2),"Manual Allocation",AI188))</f>
        <v/>
      </c>
      <c r="X188" s="30" t="str" cm="1">
        <f t="array" ref="X188">IF($D188="","",_xlfn.SWITCH($J188,"Equal allocation",ROUND(($G188+$G188*$H188)/12,2),"Weighted Allocation",ROUND(($G188+$G188*$H188)*_xll.ACCOUNTTURNOVER(Connection,$E$10,,$D188,,$E$4,X$2,X$2)/IF($G188=0,12,$G188),2),"Manual Allocation",AJ188))</f>
        <v/>
      </c>
    </row>
    <row r="189" spans="9:24" x14ac:dyDescent="0.45">
      <c r="I189" s="17"/>
      <c r="J189" s="17" t="str">
        <f t="shared" si="3"/>
        <v/>
      </c>
      <c r="K189" s="16" t="str">
        <f t="shared" si="4"/>
        <v/>
      </c>
      <c r="L189" s="16" t="str">
        <f t="shared" si="5"/>
        <v/>
      </c>
      <c r="M189" s="30" t="str" cm="1">
        <f t="array" ref="M189">IF($D189="","",_xlfn.SWITCH($J189,"Equal allocation",ROUND(($G189+$G189*$H189)/12,2),"Weighted Allocation",ROUND(($G189+$G189*$H189)*_xll.ACCOUNTTURNOVER(Connection,$E$10,,$D189,,$E$4,M$2,M$2)/IF($G189=0,12,$G189),2),"Manual Allocation",Y189))</f>
        <v/>
      </c>
      <c r="N189" s="30" t="str" cm="1">
        <f t="array" ref="N189">IF($D189="","",_xlfn.SWITCH($J189,"Equal allocation",ROUND(($G189+$G189*$H189)/12,2),"Weighted Allocation",ROUND(($G189+$G189*$H189)*_xll.ACCOUNTTURNOVER(Connection,$E$10,,$D189,,$E$4,N$2,N$2)/IF($G189=0,12,$G189),2),"Manual Allocation",Z189))</f>
        <v/>
      </c>
      <c r="O189" s="30" t="str" cm="1">
        <f t="array" ref="O189">IF($D189="","",_xlfn.SWITCH($J189,"Equal allocation",ROUND(($G189+$G189*$H189)/12,2),"Weighted Allocation",ROUND(($G189+$G189*$H189)*_xll.ACCOUNTTURNOVER(Connection,$E$10,,$D189,,$E$4,O$2,O$2)/IF($G189=0,12,$G189),2),"Manual Allocation",AA189))</f>
        <v/>
      </c>
      <c r="P189" s="30" t="str" cm="1">
        <f t="array" ref="P189">IF($D189="","",_xlfn.SWITCH($J189,"Equal allocation",ROUND(($G189+$G189*$H189)/12,2),"Weighted Allocation",ROUND(($G189+$G189*$H189)*_xll.ACCOUNTTURNOVER(Connection,$E$10,,$D189,,$E$4,P$2,P$2)/IF($G189=0,12,$G189),2),"Manual Allocation",AB189))</f>
        <v/>
      </c>
      <c r="Q189" s="30" t="str" cm="1">
        <f t="array" ref="Q189">IF($D189="","",_xlfn.SWITCH($J189,"Equal allocation",ROUND(($G189+$G189*$H189)/12,2),"Weighted Allocation",ROUND(($G189+$G189*$H189)*_xll.ACCOUNTTURNOVER(Connection,$E$10,,$D189,,$E$4,Q$2,Q$2)/IF($G189=0,12,$G189),2),"Manual Allocation",AC189))</f>
        <v/>
      </c>
      <c r="R189" s="30" t="str" cm="1">
        <f t="array" ref="R189">IF($D189="","",_xlfn.SWITCH($J189,"Equal allocation",ROUND(($G189+$G189*$H189)/12,2),"Weighted Allocation",ROUND(($G189+$G189*$H189)*_xll.ACCOUNTTURNOVER(Connection,$E$10,,$D189,,$E$4,R$2,R$2)/IF($G189=0,12,$G189),2),"Manual Allocation",AD189))</f>
        <v/>
      </c>
      <c r="S189" s="30" t="str" cm="1">
        <f t="array" ref="S189">IF($D189="","",_xlfn.SWITCH($J189,"Equal allocation",ROUND(($G189+$G189*$H189)/12,2),"Weighted Allocation",ROUND(($G189+$G189*$H189)*_xll.ACCOUNTTURNOVER(Connection,$E$10,,$D189,,$E$4,S$2,S$2)/IF($G189=0,12,$G189),2),"Manual Allocation",AE189))</f>
        <v/>
      </c>
      <c r="T189" s="30" t="str" cm="1">
        <f t="array" ref="T189">IF($D189="","",_xlfn.SWITCH($J189,"Equal allocation",ROUND(($G189+$G189*$H189)/12,2),"Weighted Allocation",ROUND(($G189+$G189*$H189)*_xll.ACCOUNTTURNOVER(Connection,$E$10,,$D189,,$E$4,T$2,T$2)/IF($G189=0,12,$G189),2),"Manual Allocation",AF189))</f>
        <v/>
      </c>
      <c r="U189" s="30" t="str" cm="1">
        <f t="array" ref="U189">IF($D189="","",_xlfn.SWITCH($J189,"Equal allocation",ROUND(($G189+$G189*$H189)/12,2),"Weighted Allocation",ROUND(($G189+$G189*$H189)*_xll.ACCOUNTTURNOVER(Connection,$E$10,,$D189,,$E$4,U$2,U$2)/IF($G189=0,12,$G189),2),"Manual Allocation",AG189))</f>
        <v/>
      </c>
      <c r="V189" s="30" t="str" cm="1">
        <f t="array" ref="V189">IF($D189="","",_xlfn.SWITCH($J189,"Equal allocation",ROUND(($G189+$G189*$H189)/12,2),"Weighted Allocation",ROUND(($G189+$G189*$H189)*_xll.ACCOUNTTURNOVER(Connection,$E$10,,$D189,,$E$4,V$2,V$2)/IF($G189=0,12,$G189),2),"Manual Allocation",AH189))</f>
        <v/>
      </c>
      <c r="W189" s="30" t="str" cm="1">
        <f t="array" ref="W189">IF($D189="","",_xlfn.SWITCH($J189,"Equal allocation",ROUND(($G189+$G189*$H189)/12,2),"Weighted Allocation",ROUND(($G189+$G189*$H189)*_xll.ACCOUNTTURNOVER(Connection,$E$10,,$D189,,$E$4,W$2,W$2)/IF($G189=0,12,$G189),2),"Manual Allocation",AI189))</f>
        <v/>
      </c>
      <c r="X189" s="30" t="str" cm="1">
        <f t="array" ref="X189">IF($D189="","",_xlfn.SWITCH($J189,"Equal allocation",ROUND(($G189+$G189*$H189)/12,2),"Weighted Allocation",ROUND(($G189+$G189*$H189)*_xll.ACCOUNTTURNOVER(Connection,$E$10,,$D189,,$E$4,X$2,X$2)/IF($G189=0,12,$G189),2),"Manual Allocation",AJ189))</f>
        <v/>
      </c>
    </row>
    <row r="190" spans="9:24" x14ac:dyDescent="0.45">
      <c r="I190" s="17"/>
      <c r="J190" s="17" t="str">
        <f t="shared" si="3"/>
        <v/>
      </c>
      <c r="K190" s="16" t="str">
        <f t="shared" si="4"/>
        <v/>
      </c>
      <c r="L190" s="16" t="str">
        <f t="shared" si="5"/>
        <v/>
      </c>
      <c r="M190" s="30" t="str" cm="1">
        <f t="array" ref="M190">IF($D190="","",_xlfn.SWITCH($J190,"Equal allocation",ROUND(($G190+$G190*$H190)/12,2),"Weighted Allocation",ROUND(($G190+$G190*$H190)*_xll.ACCOUNTTURNOVER(Connection,$E$10,,$D190,,$E$4,M$2,M$2)/IF($G190=0,12,$G190),2),"Manual Allocation",Y190))</f>
        <v/>
      </c>
      <c r="N190" s="30" t="str" cm="1">
        <f t="array" ref="N190">IF($D190="","",_xlfn.SWITCH($J190,"Equal allocation",ROUND(($G190+$G190*$H190)/12,2),"Weighted Allocation",ROUND(($G190+$G190*$H190)*_xll.ACCOUNTTURNOVER(Connection,$E$10,,$D190,,$E$4,N$2,N$2)/IF($G190=0,12,$G190),2),"Manual Allocation",Z190))</f>
        <v/>
      </c>
      <c r="O190" s="30" t="str" cm="1">
        <f t="array" ref="O190">IF($D190="","",_xlfn.SWITCH($J190,"Equal allocation",ROUND(($G190+$G190*$H190)/12,2),"Weighted Allocation",ROUND(($G190+$G190*$H190)*_xll.ACCOUNTTURNOVER(Connection,$E$10,,$D190,,$E$4,O$2,O$2)/IF($G190=0,12,$G190),2),"Manual Allocation",AA190))</f>
        <v/>
      </c>
      <c r="P190" s="30" t="str" cm="1">
        <f t="array" ref="P190">IF($D190="","",_xlfn.SWITCH($J190,"Equal allocation",ROUND(($G190+$G190*$H190)/12,2),"Weighted Allocation",ROUND(($G190+$G190*$H190)*_xll.ACCOUNTTURNOVER(Connection,$E$10,,$D190,,$E$4,P$2,P$2)/IF($G190=0,12,$G190),2),"Manual Allocation",AB190))</f>
        <v/>
      </c>
      <c r="Q190" s="30" t="str" cm="1">
        <f t="array" ref="Q190">IF($D190="","",_xlfn.SWITCH($J190,"Equal allocation",ROUND(($G190+$G190*$H190)/12,2),"Weighted Allocation",ROUND(($G190+$G190*$H190)*_xll.ACCOUNTTURNOVER(Connection,$E$10,,$D190,,$E$4,Q$2,Q$2)/IF($G190=0,12,$G190),2),"Manual Allocation",AC190))</f>
        <v/>
      </c>
      <c r="R190" s="30" t="str" cm="1">
        <f t="array" ref="R190">IF($D190="","",_xlfn.SWITCH($J190,"Equal allocation",ROUND(($G190+$G190*$H190)/12,2),"Weighted Allocation",ROUND(($G190+$G190*$H190)*_xll.ACCOUNTTURNOVER(Connection,$E$10,,$D190,,$E$4,R$2,R$2)/IF($G190=0,12,$G190),2),"Manual Allocation",AD190))</f>
        <v/>
      </c>
      <c r="S190" s="30" t="str" cm="1">
        <f t="array" ref="S190">IF($D190="","",_xlfn.SWITCH($J190,"Equal allocation",ROUND(($G190+$G190*$H190)/12,2),"Weighted Allocation",ROUND(($G190+$G190*$H190)*_xll.ACCOUNTTURNOVER(Connection,$E$10,,$D190,,$E$4,S$2,S$2)/IF($G190=0,12,$G190),2),"Manual Allocation",AE190))</f>
        <v/>
      </c>
      <c r="T190" s="30" t="str" cm="1">
        <f t="array" ref="T190">IF($D190="","",_xlfn.SWITCH($J190,"Equal allocation",ROUND(($G190+$G190*$H190)/12,2),"Weighted Allocation",ROUND(($G190+$G190*$H190)*_xll.ACCOUNTTURNOVER(Connection,$E$10,,$D190,,$E$4,T$2,T$2)/IF($G190=0,12,$G190),2),"Manual Allocation",AF190))</f>
        <v/>
      </c>
      <c r="U190" s="30" t="str" cm="1">
        <f t="array" ref="U190">IF($D190="","",_xlfn.SWITCH($J190,"Equal allocation",ROUND(($G190+$G190*$H190)/12,2),"Weighted Allocation",ROUND(($G190+$G190*$H190)*_xll.ACCOUNTTURNOVER(Connection,$E$10,,$D190,,$E$4,U$2,U$2)/IF($G190=0,12,$G190),2),"Manual Allocation",AG190))</f>
        <v/>
      </c>
      <c r="V190" s="30" t="str" cm="1">
        <f t="array" ref="V190">IF($D190="","",_xlfn.SWITCH($J190,"Equal allocation",ROUND(($G190+$G190*$H190)/12,2),"Weighted Allocation",ROUND(($G190+$G190*$H190)*_xll.ACCOUNTTURNOVER(Connection,$E$10,,$D190,,$E$4,V$2,V$2)/IF($G190=0,12,$G190),2),"Manual Allocation",AH190))</f>
        <v/>
      </c>
      <c r="W190" s="30" t="str" cm="1">
        <f t="array" ref="W190">IF($D190="","",_xlfn.SWITCH($J190,"Equal allocation",ROUND(($G190+$G190*$H190)/12,2),"Weighted Allocation",ROUND(($G190+$G190*$H190)*_xll.ACCOUNTTURNOVER(Connection,$E$10,,$D190,,$E$4,W$2,W$2)/IF($G190=0,12,$G190),2),"Manual Allocation",AI190))</f>
        <v/>
      </c>
      <c r="X190" s="30" t="str" cm="1">
        <f t="array" ref="X190">IF($D190="","",_xlfn.SWITCH($J190,"Equal allocation",ROUND(($G190+$G190*$H190)/12,2),"Weighted Allocation",ROUND(($G190+$G190*$H190)*_xll.ACCOUNTTURNOVER(Connection,$E$10,,$D190,,$E$4,X$2,X$2)/IF($G190=0,12,$G190),2),"Manual Allocation",AJ190))</f>
        <v/>
      </c>
    </row>
    <row r="191" spans="9:24" x14ac:dyDescent="0.45">
      <c r="I191" s="17"/>
      <c r="J191" s="17" t="str">
        <f t="shared" si="3"/>
        <v/>
      </c>
      <c r="K191" s="16" t="str">
        <f t="shared" si="4"/>
        <v/>
      </c>
      <c r="L191" s="16" t="str">
        <f t="shared" si="5"/>
        <v/>
      </c>
      <c r="M191" s="30" t="str" cm="1">
        <f t="array" ref="M191">IF($D191="","",_xlfn.SWITCH($J191,"Equal allocation",ROUND(($G191+$G191*$H191)/12,2),"Weighted Allocation",ROUND(($G191+$G191*$H191)*_xll.ACCOUNTTURNOVER(Connection,$E$10,,$D191,,$E$4,M$2,M$2)/IF($G191=0,12,$G191),2),"Manual Allocation",Y191))</f>
        <v/>
      </c>
      <c r="N191" s="30" t="str" cm="1">
        <f t="array" ref="N191">IF($D191="","",_xlfn.SWITCH($J191,"Equal allocation",ROUND(($G191+$G191*$H191)/12,2),"Weighted Allocation",ROUND(($G191+$G191*$H191)*_xll.ACCOUNTTURNOVER(Connection,$E$10,,$D191,,$E$4,N$2,N$2)/IF($G191=0,12,$G191),2),"Manual Allocation",Z191))</f>
        <v/>
      </c>
      <c r="O191" s="30" t="str" cm="1">
        <f t="array" ref="O191">IF($D191="","",_xlfn.SWITCH($J191,"Equal allocation",ROUND(($G191+$G191*$H191)/12,2),"Weighted Allocation",ROUND(($G191+$G191*$H191)*_xll.ACCOUNTTURNOVER(Connection,$E$10,,$D191,,$E$4,O$2,O$2)/IF($G191=0,12,$G191),2),"Manual Allocation",AA191))</f>
        <v/>
      </c>
      <c r="P191" s="30" t="str" cm="1">
        <f t="array" ref="P191">IF($D191="","",_xlfn.SWITCH($J191,"Equal allocation",ROUND(($G191+$G191*$H191)/12,2),"Weighted Allocation",ROUND(($G191+$G191*$H191)*_xll.ACCOUNTTURNOVER(Connection,$E$10,,$D191,,$E$4,P$2,P$2)/IF($G191=0,12,$G191),2),"Manual Allocation",AB191))</f>
        <v/>
      </c>
      <c r="Q191" s="30" t="str" cm="1">
        <f t="array" ref="Q191">IF($D191="","",_xlfn.SWITCH($J191,"Equal allocation",ROUND(($G191+$G191*$H191)/12,2),"Weighted Allocation",ROUND(($G191+$G191*$H191)*_xll.ACCOUNTTURNOVER(Connection,$E$10,,$D191,,$E$4,Q$2,Q$2)/IF($G191=0,12,$G191),2),"Manual Allocation",AC191))</f>
        <v/>
      </c>
      <c r="R191" s="30" t="str" cm="1">
        <f t="array" ref="R191">IF($D191="","",_xlfn.SWITCH($J191,"Equal allocation",ROUND(($G191+$G191*$H191)/12,2),"Weighted Allocation",ROUND(($G191+$G191*$H191)*_xll.ACCOUNTTURNOVER(Connection,$E$10,,$D191,,$E$4,R$2,R$2)/IF($G191=0,12,$G191),2),"Manual Allocation",AD191))</f>
        <v/>
      </c>
      <c r="S191" s="30" t="str" cm="1">
        <f t="array" ref="S191">IF($D191="","",_xlfn.SWITCH($J191,"Equal allocation",ROUND(($G191+$G191*$H191)/12,2),"Weighted Allocation",ROUND(($G191+$G191*$H191)*_xll.ACCOUNTTURNOVER(Connection,$E$10,,$D191,,$E$4,S$2,S$2)/IF($G191=0,12,$G191),2),"Manual Allocation",AE191))</f>
        <v/>
      </c>
      <c r="T191" s="30" t="str" cm="1">
        <f t="array" ref="T191">IF($D191="","",_xlfn.SWITCH($J191,"Equal allocation",ROUND(($G191+$G191*$H191)/12,2),"Weighted Allocation",ROUND(($G191+$G191*$H191)*_xll.ACCOUNTTURNOVER(Connection,$E$10,,$D191,,$E$4,T$2,T$2)/IF($G191=0,12,$G191),2),"Manual Allocation",AF191))</f>
        <v/>
      </c>
      <c r="U191" s="30" t="str" cm="1">
        <f t="array" ref="U191">IF($D191="","",_xlfn.SWITCH($J191,"Equal allocation",ROUND(($G191+$G191*$H191)/12,2),"Weighted Allocation",ROUND(($G191+$G191*$H191)*_xll.ACCOUNTTURNOVER(Connection,$E$10,,$D191,,$E$4,U$2,U$2)/IF($G191=0,12,$G191),2),"Manual Allocation",AG191))</f>
        <v/>
      </c>
      <c r="V191" s="30" t="str" cm="1">
        <f t="array" ref="V191">IF($D191="","",_xlfn.SWITCH($J191,"Equal allocation",ROUND(($G191+$G191*$H191)/12,2),"Weighted Allocation",ROUND(($G191+$G191*$H191)*_xll.ACCOUNTTURNOVER(Connection,$E$10,,$D191,,$E$4,V$2,V$2)/IF($G191=0,12,$G191),2),"Manual Allocation",AH191))</f>
        <v/>
      </c>
      <c r="W191" s="30" t="str" cm="1">
        <f t="array" ref="W191">IF($D191="","",_xlfn.SWITCH($J191,"Equal allocation",ROUND(($G191+$G191*$H191)/12,2),"Weighted Allocation",ROUND(($G191+$G191*$H191)*_xll.ACCOUNTTURNOVER(Connection,$E$10,,$D191,,$E$4,W$2,W$2)/IF($G191=0,12,$G191),2),"Manual Allocation",AI191))</f>
        <v/>
      </c>
      <c r="X191" s="30" t="str" cm="1">
        <f t="array" ref="X191">IF($D191="","",_xlfn.SWITCH($J191,"Equal allocation",ROUND(($G191+$G191*$H191)/12,2),"Weighted Allocation",ROUND(($G191+$G191*$H191)*_xll.ACCOUNTTURNOVER(Connection,$E$10,,$D191,,$E$4,X$2,X$2)/IF($G191=0,12,$G191),2),"Manual Allocation",AJ191))</f>
        <v/>
      </c>
    </row>
    <row r="192" spans="9:24" x14ac:dyDescent="0.45">
      <c r="I192" s="17"/>
      <c r="J192" s="17" t="str">
        <f t="shared" si="3"/>
        <v/>
      </c>
      <c r="K192" s="16" t="str">
        <f t="shared" si="4"/>
        <v/>
      </c>
      <c r="L192" s="16" t="str">
        <f t="shared" si="5"/>
        <v/>
      </c>
      <c r="M192" s="30" t="str" cm="1">
        <f t="array" ref="M192">IF($D192="","",_xlfn.SWITCH($J192,"Equal allocation",ROUND(($G192+$G192*$H192)/12,2),"Weighted Allocation",ROUND(($G192+$G192*$H192)*_xll.ACCOUNTTURNOVER(Connection,$E$10,,$D192,,$E$4,M$2,M$2)/IF($G192=0,12,$G192),2),"Manual Allocation",Y192))</f>
        <v/>
      </c>
      <c r="N192" s="30" t="str" cm="1">
        <f t="array" ref="N192">IF($D192="","",_xlfn.SWITCH($J192,"Equal allocation",ROUND(($G192+$G192*$H192)/12,2),"Weighted Allocation",ROUND(($G192+$G192*$H192)*_xll.ACCOUNTTURNOVER(Connection,$E$10,,$D192,,$E$4,N$2,N$2)/IF($G192=0,12,$G192),2),"Manual Allocation",Z192))</f>
        <v/>
      </c>
      <c r="O192" s="30" t="str" cm="1">
        <f t="array" ref="O192">IF($D192="","",_xlfn.SWITCH($J192,"Equal allocation",ROUND(($G192+$G192*$H192)/12,2),"Weighted Allocation",ROUND(($G192+$G192*$H192)*_xll.ACCOUNTTURNOVER(Connection,$E$10,,$D192,,$E$4,O$2,O$2)/IF($G192=0,12,$G192),2),"Manual Allocation",AA192))</f>
        <v/>
      </c>
      <c r="P192" s="30" t="str" cm="1">
        <f t="array" ref="P192">IF($D192="","",_xlfn.SWITCH($J192,"Equal allocation",ROUND(($G192+$G192*$H192)/12,2),"Weighted Allocation",ROUND(($G192+$G192*$H192)*_xll.ACCOUNTTURNOVER(Connection,$E$10,,$D192,,$E$4,P$2,P$2)/IF($G192=0,12,$G192),2),"Manual Allocation",AB192))</f>
        <v/>
      </c>
      <c r="Q192" s="30" t="str" cm="1">
        <f t="array" ref="Q192">IF($D192="","",_xlfn.SWITCH($J192,"Equal allocation",ROUND(($G192+$G192*$H192)/12,2),"Weighted Allocation",ROUND(($G192+$G192*$H192)*_xll.ACCOUNTTURNOVER(Connection,$E$10,,$D192,,$E$4,Q$2,Q$2)/IF($G192=0,12,$G192),2),"Manual Allocation",AC192))</f>
        <v/>
      </c>
      <c r="R192" s="30" t="str" cm="1">
        <f t="array" ref="R192">IF($D192="","",_xlfn.SWITCH($J192,"Equal allocation",ROUND(($G192+$G192*$H192)/12,2),"Weighted Allocation",ROUND(($G192+$G192*$H192)*_xll.ACCOUNTTURNOVER(Connection,$E$10,,$D192,,$E$4,R$2,R$2)/IF($G192=0,12,$G192),2),"Manual Allocation",AD192))</f>
        <v/>
      </c>
      <c r="S192" s="30" t="str" cm="1">
        <f t="array" ref="S192">IF($D192="","",_xlfn.SWITCH($J192,"Equal allocation",ROUND(($G192+$G192*$H192)/12,2),"Weighted Allocation",ROUND(($G192+$G192*$H192)*_xll.ACCOUNTTURNOVER(Connection,$E$10,,$D192,,$E$4,S$2,S$2)/IF($G192=0,12,$G192),2),"Manual Allocation",AE192))</f>
        <v/>
      </c>
      <c r="T192" s="30" t="str" cm="1">
        <f t="array" ref="T192">IF($D192="","",_xlfn.SWITCH($J192,"Equal allocation",ROUND(($G192+$G192*$H192)/12,2),"Weighted Allocation",ROUND(($G192+$G192*$H192)*_xll.ACCOUNTTURNOVER(Connection,$E$10,,$D192,,$E$4,T$2,T$2)/IF($G192=0,12,$G192),2),"Manual Allocation",AF192))</f>
        <v/>
      </c>
      <c r="U192" s="30" t="str" cm="1">
        <f t="array" ref="U192">IF($D192="","",_xlfn.SWITCH($J192,"Equal allocation",ROUND(($G192+$G192*$H192)/12,2),"Weighted Allocation",ROUND(($G192+$G192*$H192)*_xll.ACCOUNTTURNOVER(Connection,$E$10,,$D192,,$E$4,U$2,U$2)/IF($G192=0,12,$G192),2),"Manual Allocation",AG192))</f>
        <v/>
      </c>
      <c r="V192" s="30" t="str" cm="1">
        <f t="array" ref="V192">IF($D192="","",_xlfn.SWITCH($J192,"Equal allocation",ROUND(($G192+$G192*$H192)/12,2),"Weighted Allocation",ROUND(($G192+$G192*$H192)*_xll.ACCOUNTTURNOVER(Connection,$E$10,,$D192,,$E$4,V$2,V$2)/IF($G192=0,12,$G192),2),"Manual Allocation",AH192))</f>
        <v/>
      </c>
      <c r="W192" s="30" t="str" cm="1">
        <f t="array" ref="W192">IF($D192="","",_xlfn.SWITCH($J192,"Equal allocation",ROUND(($G192+$G192*$H192)/12,2),"Weighted Allocation",ROUND(($G192+$G192*$H192)*_xll.ACCOUNTTURNOVER(Connection,$E$10,,$D192,,$E$4,W$2,W$2)/IF($G192=0,12,$G192),2),"Manual Allocation",AI192))</f>
        <v/>
      </c>
      <c r="X192" s="30" t="str" cm="1">
        <f t="array" ref="X192">IF($D192="","",_xlfn.SWITCH($J192,"Equal allocation",ROUND(($G192+$G192*$H192)/12,2),"Weighted Allocation",ROUND(($G192+$G192*$H192)*_xll.ACCOUNTTURNOVER(Connection,$E$10,,$D192,,$E$4,X$2,X$2)/IF($G192=0,12,$G192),2),"Manual Allocation",AJ192))</f>
        <v/>
      </c>
    </row>
    <row r="193" spans="9:24" x14ac:dyDescent="0.45">
      <c r="I193" s="17"/>
      <c r="J193" s="17" t="str">
        <f t="shared" si="3"/>
        <v/>
      </c>
      <c r="K193" s="16" t="str">
        <f t="shared" si="4"/>
        <v/>
      </c>
      <c r="L193" s="16" t="str">
        <f t="shared" si="5"/>
        <v/>
      </c>
      <c r="M193" s="30" t="str" cm="1">
        <f t="array" ref="M193">IF($D193="","",_xlfn.SWITCH($J193,"Equal allocation",ROUND(($G193+$G193*$H193)/12,2),"Weighted Allocation",ROUND(($G193+$G193*$H193)*_xll.ACCOUNTTURNOVER(Connection,$E$10,,$D193,,$E$4,M$2,M$2)/IF($G193=0,12,$G193),2),"Manual Allocation",Y193))</f>
        <v/>
      </c>
      <c r="N193" s="30" t="str" cm="1">
        <f t="array" ref="N193">IF($D193="","",_xlfn.SWITCH($J193,"Equal allocation",ROUND(($G193+$G193*$H193)/12,2),"Weighted Allocation",ROUND(($G193+$G193*$H193)*_xll.ACCOUNTTURNOVER(Connection,$E$10,,$D193,,$E$4,N$2,N$2)/IF($G193=0,12,$G193),2),"Manual Allocation",Z193))</f>
        <v/>
      </c>
      <c r="O193" s="30" t="str" cm="1">
        <f t="array" ref="O193">IF($D193="","",_xlfn.SWITCH($J193,"Equal allocation",ROUND(($G193+$G193*$H193)/12,2),"Weighted Allocation",ROUND(($G193+$G193*$H193)*_xll.ACCOUNTTURNOVER(Connection,$E$10,,$D193,,$E$4,O$2,O$2)/IF($G193=0,12,$G193),2),"Manual Allocation",AA193))</f>
        <v/>
      </c>
      <c r="P193" s="30" t="str" cm="1">
        <f t="array" ref="P193">IF($D193="","",_xlfn.SWITCH($J193,"Equal allocation",ROUND(($G193+$G193*$H193)/12,2),"Weighted Allocation",ROUND(($G193+$G193*$H193)*_xll.ACCOUNTTURNOVER(Connection,$E$10,,$D193,,$E$4,P$2,P$2)/IF($G193=0,12,$G193),2),"Manual Allocation",AB193))</f>
        <v/>
      </c>
      <c r="Q193" s="30" t="str" cm="1">
        <f t="array" ref="Q193">IF($D193="","",_xlfn.SWITCH($J193,"Equal allocation",ROUND(($G193+$G193*$H193)/12,2),"Weighted Allocation",ROUND(($G193+$G193*$H193)*_xll.ACCOUNTTURNOVER(Connection,$E$10,,$D193,,$E$4,Q$2,Q$2)/IF($G193=0,12,$G193),2),"Manual Allocation",AC193))</f>
        <v/>
      </c>
      <c r="R193" s="30" t="str" cm="1">
        <f t="array" ref="R193">IF($D193="","",_xlfn.SWITCH($J193,"Equal allocation",ROUND(($G193+$G193*$H193)/12,2),"Weighted Allocation",ROUND(($G193+$G193*$H193)*_xll.ACCOUNTTURNOVER(Connection,$E$10,,$D193,,$E$4,R$2,R$2)/IF($G193=0,12,$G193),2),"Manual Allocation",AD193))</f>
        <v/>
      </c>
      <c r="S193" s="30" t="str" cm="1">
        <f t="array" ref="S193">IF($D193="","",_xlfn.SWITCH($J193,"Equal allocation",ROUND(($G193+$G193*$H193)/12,2),"Weighted Allocation",ROUND(($G193+$G193*$H193)*_xll.ACCOUNTTURNOVER(Connection,$E$10,,$D193,,$E$4,S$2,S$2)/IF($G193=0,12,$G193),2),"Manual Allocation",AE193))</f>
        <v/>
      </c>
      <c r="T193" s="30" t="str" cm="1">
        <f t="array" ref="T193">IF($D193="","",_xlfn.SWITCH($J193,"Equal allocation",ROUND(($G193+$G193*$H193)/12,2),"Weighted Allocation",ROUND(($G193+$G193*$H193)*_xll.ACCOUNTTURNOVER(Connection,$E$10,,$D193,,$E$4,T$2,T$2)/IF($G193=0,12,$G193),2),"Manual Allocation",AF193))</f>
        <v/>
      </c>
      <c r="U193" s="30" t="str" cm="1">
        <f t="array" ref="U193">IF($D193="","",_xlfn.SWITCH($J193,"Equal allocation",ROUND(($G193+$G193*$H193)/12,2),"Weighted Allocation",ROUND(($G193+$G193*$H193)*_xll.ACCOUNTTURNOVER(Connection,$E$10,,$D193,,$E$4,U$2,U$2)/IF($G193=0,12,$G193),2),"Manual Allocation",AG193))</f>
        <v/>
      </c>
      <c r="V193" s="30" t="str" cm="1">
        <f t="array" ref="V193">IF($D193="","",_xlfn.SWITCH($J193,"Equal allocation",ROUND(($G193+$G193*$H193)/12,2),"Weighted Allocation",ROUND(($G193+$G193*$H193)*_xll.ACCOUNTTURNOVER(Connection,$E$10,,$D193,,$E$4,V$2,V$2)/IF($G193=0,12,$G193),2),"Manual Allocation",AH193))</f>
        <v/>
      </c>
      <c r="W193" s="30" t="str" cm="1">
        <f t="array" ref="W193">IF($D193="","",_xlfn.SWITCH($J193,"Equal allocation",ROUND(($G193+$G193*$H193)/12,2),"Weighted Allocation",ROUND(($G193+$G193*$H193)*_xll.ACCOUNTTURNOVER(Connection,$E$10,,$D193,,$E$4,W$2,W$2)/IF($G193=0,12,$G193),2),"Manual Allocation",AI193))</f>
        <v/>
      </c>
      <c r="X193" s="30" t="str" cm="1">
        <f t="array" ref="X193">IF($D193="","",_xlfn.SWITCH($J193,"Equal allocation",ROUND(($G193+$G193*$H193)/12,2),"Weighted Allocation",ROUND(($G193+$G193*$H193)*_xll.ACCOUNTTURNOVER(Connection,$E$10,,$D193,,$E$4,X$2,X$2)/IF($G193=0,12,$G193),2),"Manual Allocation",AJ193))</f>
        <v/>
      </c>
    </row>
    <row r="194" spans="9:24" x14ac:dyDescent="0.45">
      <c r="I194" s="17"/>
      <c r="J194" s="17" t="str">
        <f t="shared" si="3"/>
        <v/>
      </c>
      <c r="K194" s="16" t="str">
        <f t="shared" si="4"/>
        <v/>
      </c>
      <c r="L194" s="16" t="str">
        <f t="shared" si="5"/>
        <v/>
      </c>
      <c r="M194" s="30" t="str" cm="1">
        <f t="array" ref="M194">IF($D194="","",_xlfn.SWITCH($J194,"Equal allocation",ROUND(($G194+$G194*$H194)/12,2),"Weighted Allocation",ROUND(($G194+$G194*$H194)*_xll.ACCOUNTTURNOVER(Connection,$E$10,,$D194,,$E$4,M$2,M$2)/IF($G194=0,12,$G194),2),"Manual Allocation",Y194))</f>
        <v/>
      </c>
      <c r="N194" s="30" t="str" cm="1">
        <f t="array" ref="N194">IF($D194="","",_xlfn.SWITCH($J194,"Equal allocation",ROUND(($G194+$G194*$H194)/12,2),"Weighted Allocation",ROUND(($G194+$G194*$H194)*_xll.ACCOUNTTURNOVER(Connection,$E$10,,$D194,,$E$4,N$2,N$2)/IF($G194=0,12,$G194),2),"Manual Allocation",Z194))</f>
        <v/>
      </c>
      <c r="O194" s="30" t="str" cm="1">
        <f t="array" ref="O194">IF($D194="","",_xlfn.SWITCH($J194,"Equal allocation",ROUND(($G194+$G194*$H194)/12,2),"Weighted Allocation",ROUND(($G194+$G194*$H194)*_xll.ACCOUNTTURNOVER(Connection,$E$10,,$D194,,$E$4,O$2,O$2)/IF($G194=0,12,$G194),2),"Manual Allocation",AA194))</f>
        <v/>
      </c>
      <c r="P194" s="30" t="str" cm="1">
        <f t="array" ref="P194">IF($D194="","",_xlfn.SWITCH($J194,"Equal allocation",ROUND(($G194+$G194*$H194)/12,2),"Weighted Allocation",ROUND(($G194+$G194*$H194)*_xll.ACCOUNTTURNOVER(Connection,$E$10,,$D194,,$E$4,P$2,P$2)/IF($G194=0,12,$G194),2),"Manual Allocation",AB194))</f>
        <v/>
      </c>
      <c r="Q194" s="30" t="str" cm="1">
        <f t="array" ref="Q194">IF($D194="","",_xlfn.SWITCH($J194,"Equal allocation",ROUND(($G194+$G194*$H194)/12,2),"Weighted Allocation",ROUND(($G194+$G194*$H194)*_xll.ACCOUNTTURNOVER(Connection,$E$10,,$D194,,$E$4,Q$2,Q$2)/IF($G194=0,12,$G194),2),"Manual Allocation",AC194))</f>
        <v/>
      </c>
      <c r="R194" s="30" t="str" cm="1">
        <f t="array" ref="R194">IF($D194="","",_xlfn.SWITCH($J194,"Equal allocation",ROUND(($G194+$G194*$H194)/12,2),"Weighted Allocation",ROUND(($G194+$G194*$H194)*_xll.ACCOUNTTURNOVER(Connection,$E$10,,$D194,,$E$4,R$2,R$2)/IF($G194=0,12,$G194),2),"Manual Allocation",AD194))</f>
        <v/>
      </c>
      <c r="S194" s="30" t="str" cm="1">
        <f t="array" ref="S194">IF($D194="","",_xlfn.SWITCH($J194,"Equal allocation",ROUND(($G194+$G194*$H194)/12,2),"Weighted Allocation",ROUND(($G194+$G194*$H194)*_xll.ACCOUNTTURNOVER(Connection,$E$10,,$D194,,$E$4,S$2,S$2)/IF($G194=0,12,$G194),2),"Manual Allocation",AE194))</f>
        <v/>
      </c>
      <c r="T194" s="30" t="str" cm="1">
        <f t="array" ref="T194">IF($D194="","",_xlfn.SWITCH($J194,"Equal allocation",ROUND(($G194+$G194*$H194)/12,2),"Weighted Allocation",ROUND(($G194+$G194*$H194)*_xll.ACCOUNTTURNOVER(Connection,$E$10,,$D194,,$E$4,T$2,T$2)/IF($G194=0,12,$G194),2),"Manual Allocation",AF194))</f>
        <v/>
      </c>
      <c r="U194" s="30" t="str" cm="1">
        <f t="array" ref="U194">IF($D194="","",_xlfn.SWITCH($J194,"Equal allocation",ROUND(($G194+$G194*$H194)/12,2),"Weighted Allocation",ROUND(($G194+$G194*$H194)*_xll.ACCOUNTTURNOVER(Connection,$E$10,,$D194,,$E$4,U$2,U$2)/IF($G194=0,12,$G194),2),"Manual Allocation",AG194))</f>
        <v/>
      </c>
      <c r="V194" s="30" t="str" cm="1">
        <f t="array" ref="V194">IF($D194="","",_xlfn.SWITCH($J194,"Equal allocation",ROUND(($G194+$G194*$H194)/12,2),"Weighted Allocation",ROUND(($G194+$G194*$H194)*_xll.ACCOUNTTURNOVER(Connection,$E$10,,$D194,,$E$4,V$2,V$2)/IF($G194=0,12,$G194),2),"Manual Allocation",AH194))</f>
        <v/>
      </c>
      <c r="W194" s="30" t="str" cm="1">
        <f t="array" ref="W194">IF($D194="","",_xlfn.SWITCH($J194,"Equal allocation",ROUND(($G194+$G194*$H194)/12,2),"Weighted Allocation",ROUND(($G194+$G194*$H194)*_xll.ACCOUNTTURNOVER(Connection,$E$10,,$D194,,$E$4,W$2,W$2)/IF($G194=0,12,$G194),2),"Manual Allocation",AI194))</f>
        <v/>
      </c>
      <c r="X194" s="30" t="str" cm="1">
        <f t="array" ref="X194">IF($D194="","",_xlfn.SWITCH($J194,"Equal allocation",ROUND(($G194+$G194*$H194)/12,2),"Weighted Allocation",ROUND(($G194+$G194*$H194)*_xll.ACCOUNTTURNOVER(Connection,$E$10,,$D194,,$E$4,X$2,X$2)/IF($G194=0,12,$G194),2),"Manual Allocation",AJ194))</f>
        <v/>
      </c>
    </row>
    <row r="195" spans="9:24" x14ac:dyDescent="0.45">
      <c r="I195" s="17"/>
      <c r="J195" s="17" t="str">
        <f t="shared" si="3"/>
        <v/>
      </c>
      <c r="K195" s="16" t="str">
        <f t="shared" si="4"/>
        <v/>
      </c>
      <c r="L195" s="16" t="str">
        <f t="shared" si="5"/>
        <v/>
      </c>
      <c r="M195" s="30" t="str" cm="1">
        <f t="array" ref="M195">IF($D195="","",_xlfn.SWITCH($J195,"Equal allocation",ROUND(($G195+$G195*$H195)/12,2),"Weighted Allocation",ROUND(($G195+$G195*$H195)*_xll.ACCOUNTTURNOVER(Connection,$E$10,,$D195,,$E$4,M$2,M$2)/IF($G195=0,12,$G195),2),"Manual Allocation",Y195))</f>
        <v/>
      </c>
      <c r="N195" s="30" t="str" cm="1">
        <f t="array" ref="N195">IF($D195="","",_xlfn.SWITCH($J195,"Equal allocation",ROUND(($G195+$G195*$H195)/12,2),"Weighted Allocation",ROUND(($G195+$G195*$H195)*_xll.ACCOUNTTURNOVER(Connection,$E$10,,$D195,,$E$4,N$2,N$2)/IF($G195=0,12,$G195),2),"Manual Allocation",Z195))</f>
        <v/>
      </c>
      <c r="O195" s="30" t="str" cm="1">
        <f t="array" ref="O195">IF($D195="","",_xlfn.SWITCH($J195,"Equal allocation",ROUND(($G195+$G195*$H195)/12,2),"Weighted Allocation",ROUND(($G195+$G195*$H195)*_xll.ACCOUNTTURNOVER(Connection,$E$10,,$D195,,$E$4,O$2,O$2)/IF($G195=0,12,$G195),2),"Manual Allocation",AA195))</f>
        <v/>
      </c>
      <c r="P195" s="30" t="str" cm="1">
        <f t="array" ref="P195">IF($D195="","",_xlfn.SWITCH($J195,"Equal allocation",ROUND(($G195+$G195*$H195)/12,2),"Weighted Allocation",ROUND(($G195+$G195*$H195)*_xll.ACCOUNTTURNOVER(Connection,$E$10,,$D195,,$E$4,P$2,P$2)/IF($G195=0,12,$G195),2),"Manual Allocation",AB195))</f>
        <v/>
      </c>
      <c r="Q195" s="30" t="str" cm="1">
        <f t="array" ref="Q195">IF($D195="","",_xlfn.SWITCH($J195,"Equal allocation",ROUND(($G195+$G195*$H195)/12,2),"Weighted Allocation",ROUND(($G195+$G195*$H195)*_xll.ACCOUNTTURNOVER(Connection,$E$10,,$D195,,$E$4,Q$2,Q$2)/IF($G195=0,12,$G195),2),"Manual Allocation",AC195))</f>
        <v/>
      </c>
      <c r="R195" s="30" t="str" cm="1">
        <f t="array" ref="R195">IF($D195="","",_xlfn.SWITCH($J195,"Equal allocation",ROUND(($G195+$G195*$H195)/12,2),"Weighted Allocation",ROUND(($G195+$G195*$H195)*_xll.ACCOUNTTURNOVER(Connection,$E$10,,$D195,,$E$4,R$2,R$2)/IF($G195=0,12,$G195),2),"Manual Allocation",AD195))</f>
        <v/>
      </c>
      <c r="S195" s="30" t="str" cm="1">
        <f t="array" ref="S195">IF($D195="","",_xlfn.SWITCH($J195,"Equal allocation",ROUND(($G195+$G195*$H195)/12,2),"Weighted Allocation",ROUND(($G195+$G195*$H195)*_xll.ACCOUNTTURNOVER(Connection,$E$10,,$D195,,$E$4,S$2,S$2)/IF($G195=0,12,$G195),2),"Manual Allocation",AE195))</f>
        <v/>
      </c>
      <c r="T195" s="30" t="str" cm="1">
        <f t="array" ref="T195">IF($D195="","",_xlfn.SWITCH($J195,"Equal allocation",ROUND(($G195+$G195*$H195)/12,2),"Weighted Allocation",ROUND(($G195+$G195*$H195)*_xll.ACCOUNTTURNOVER(Connection,$E$10,,$D195,,$E$4,T$2,T$2)/IF($G195=0,12,$G195),2),"Manual Allocation",AF195))</f>
        <v/>
      </c>
      <c r="U195" s="30" t="str" cm="1">
        <f t="array" ref="U195">IF($D195="","",_xlfn.SWITCH($J195,"Equal allocation",ROUND(($G195+$G195*$H195)/12,2),"Weighted Allocation",ROUND(($G195+$G195*$H195)*_xll.ACCOUNTTURNOVER(Connection,$E$10,,$D195,,$E$4,U$2,U$2)/IF($G195=0,12,$G195),2),"Manual Allocation",AG195))</f>
        <v/>
      </c>
      <c r="V195" s="30" t="str" cm="1">
        <f t="array" ref="V195">IF($D195="","",_xlfn.SWITCH($J195,"Equal allocation",ROUND(($G195+$G195*$H195)/12,2),"Weighted Allocation",ROUND(($G195+$G195*$H195)*_xll.ACCOUNTTURNOVER(Connection,$E$10,,$D195,,$E$4,V$2,V$2)/IF($G195=0,12,$G195),2),"Manual Allocation",AH195))</f>
        <v/>
      </c>
      <c r="W195" s="30" t="str" cm="1">
        <f t="array" ref="W195">IF($D195="","",_xlfn.SWITCH($J195,"Equal allocation",ROUND(($G195+$G195*$H195)/12,2),"Weighted Allocation",ROUND(($G195+$G195*$H195)*_xll.ACCOUNTTURNOVER(Connection,$E$10,,$D195,,$E$4,W$2,W$2)/IF($G195=0,12,$G195),2),"Manual Allocation",AI195))</f>
        <v/>
      </c>
      <c r="X195" s="30" t="str" cm="1">
        <f t="array" ref="X195">IF($D195="","",_xlfn.SWITCH($J195,"Equal allocation",ROUND(($G195+$G195*$H195)/12,2),"Weighted Allocation",ROUND(($G195+$G195*$H195)*_xll.ACCOUNTTURNOVER(Connection,$E$10,,$D195,,$E$4,X$2,X$2)/IF($G195=0,12,$G195),2),"Manual Allocation",AJ195))</f>
        <v/>
      </c>
    </row>
    <row r="196" spans="9:24" x14ac:dyDescent="0.45">
      <c r="I196" s="17"/>
      <c r="J196" s="17" t="str">
        <f t="shared" si="3"/>
        <v/>
      </c>
      <c r="K196" s="16" t="str">
        <f t="shared" si="4"/>
        <v/>
      </c>
      <c r="L196" s="16" t="str">
        <f t="shared" si="5"/>
        <v/>
      </c>
      <c r="M196" s="30" t="str" cm="1">
        <f t="array" ref="M196">IF($D196="","",_xlfn.SWITCH($J196,"Equal allocation",ROUND(($G196+$G196*$H196)/12,2),"Weighted Allocation",ROUND(($G196+$G196*$H196)*_xll.ACCOUNTTURNOVER(Connection,$E$10,,$D196,,$E$4,M$2,M$2)/IF($G196=0,12,$G196),2),"Manual Allocation",Y196))</f>
        <v/>
      </c>
      <c r="N196" s="30" t="str" cm="1">
        <f t="array" ref="N196">IF($D196="","",_xlfn.SWITCH($J196,"Equal allocation",ROUND(($G196+$G196*$H196)/12,2),"Weighted Allocation",ROUND(($G196+$G196*$H196)*_xll.ACCOUNTTURNOVER(Connection,$E$10,,$D196,,$E$4,N$2,N$2)/IF($G196=0,12,$G196),2),"Manual Allocation",Z196))</f>
        <v/>
      </c>
      <c r="O196" s="30" t="str" cm="1">
        <f t="array" ref="O196">IF($D196="","",_xlfn.SWITCH($J196,"Equal allocation",ROUND(($G196+$G196*$H196)/12,2),"Weighted Allocation",ROUND(($G196+$G196*$H196)*_xll.ACCOUNTTURNOVER(Connection,$E$10,,$D196,,$E$4,O$2,O$2)/IF($G196=0,12,$G196),2),"Manual Allocation",AA196))</f>
        <v/>
      </c>
      <c r="P196" s="30" t="str" cm="1">
        <f t="array" ref="P196">IF($D196="","",_xlfn.SWITCH($J196,"Equal allocation",ROUND(($G196+$G196*$H196)/12,2),"Weighted Allocation",ROUND(($G196+$G196*$H196)*_xll.ACCOUNTTURNOVER(Connection,$E$10,,$D196,,$E$4,P$2,P$2)/IF($G196=0,12,$G196),2),"Manual Allocation",AB196))</f>
        <v/>
      </c>
      <c r="Q196" s="30" t="str" cm="1">
        <f t="array" ref="Q196">IF($D196="","",_xlfn.SWITCH($J196,"Equal allocation",ROUND(($G196+$G196*$H196)/12,2),"Weighted Allocation",ROUND(($G196+$G196*$H196)*_xll.ACCOUNTTURNOVER(Connection,$E$10,,$D196,,$E$4,Q$2,Q$2)/IF($G196=0,12,$G196),2),"Manual Allocation",AC196))</f>
        <v/>
      </c>
      <c r="R196" s="30" t="str" cm="1">
        <f t="array" ref="R196">IF($D196="","",_xlfn.SWITCH($J196,"Equal allocation",ROUND(($G196+$G196*$H196)/12,2),"Weighted Allocation",ROUND(($G196+$G196*$H196)*_xll.ACCOUNTTURNOVER(Connection,$E$10,,$D196,,$E$4,R$2,R$2)/IF($G196=0,12,$G196),2),"Manual Allocation",AD196))</f>
        <v/>
      </c>
      <c r="S196" s="30" t="str" cm="1">
        <f t="array" ref="S196">IF($D196="","",_xlfn.SWITCH($J196,"Equal allocation",ROUND(($G196+$G196*$H196)/12,2),"Weighted Allocation",ROUND(($G196+$G196*$H196)*_xll.ACCOUNTTURNOVER(Connection,$E$10,,$D196,,$E$4,S$2,S$2)/IF($G196=0,12,$G196),2),"Manual Allocation",AE196))</f>
        <v/>
      </c>
      <c r="T196" s="30" t="str" cm="1">
        <f t="array" ref="T196">IF($D196="","",_xlfn.SWITCH($J196,"Equal allocation",ROUND(($G196+$G196*$H196)/12,2),"Weighted Allocation",ROUND(($G196+$G196*$H196)*_xll.ACCOUNTTURNOVER(Connection,$E$10,,$D196,,$E$4,T$2,T$2)/IF($G196=0,12,$G196),2),"Manual Allocation",AF196))</f>
        <v/>
      </c>
      <c r="U196" s="30" t="str" cm="1">
        <f t="array" ref="U196">IF($D196="","",_xlfn.SWITCH($J196,"Equal allocation",ROUND(($G196+$G196*$H196)/12,2),"Weighted Allocation",ROUND(($G196+$G196*$H196)*_xll.ACCOUNTTURNOVER(Connection,$E$10,,$D196,,$E$4,U$2,U$2)/IF($G196=0,12,$G196),2),"Manual Allocation",AG196))</f>
        <v/>
      </c>
      <c r="V196" s="30" t="str" cm="1">
        <f t="array" ref="V196">IF($D196="","",_xlfn.SWITCH($J196,"Equal allocation",ROUND(($G196+$G196*$H196)/12,2),"Weighted Allocation",ROUND(($G196+$G196*$H196)*_xll.ACCOUNTTURNOVER(Connection,$E$10,,$D196,,$E$4,V$2,V$2)/IF($G196=0,12,$G196),2),"Manual Allocation",AH196))</f>
        <v/>
      </c>
      <c r="W196" s="30" t="str" cm="1">
        <f t="array" ref="W196">IF($D196="","",_xlfn.SWITCH($J196,"Equal allocation",ROUND(($G196+$G196*$H196)/12,2),"Weighted Allocation",ROUND(($G196+$G196*$H196)*_xll.ACCOUNTTURNOVER(Connection,$E$10,,$D196,,$E$4,W$2,W$2)/IF($G196=0,12,$G196),2),"Manual Allocation",AI196))</f>
        <v/>
      </c>
      <c r="X196" s="30" t="str" cm="1">
        <f t="array" ref="X196">IF($D196="","",_xlfn.SWITCH($J196,"Equal allocation",ROUND(($G196+$G196*$H196)/12,2),"Weighted Allocation",ROUND(($G196+$G196*$H196)*_xll.ACCOUNTTURNOVER(Connection,$E$10,,$D196,,$E$4,X$2,X$2)/IF($G196=0,12,$G196),2),"Manual Allocation",AJ196))</f>
        <v/>
      </c>
    </row>
    <row r="197" spans="9:24" x14ac:dyDescent="0.45">
      <c r="I197" s="17"/>
      <c r="J197" s="17" t="str">
        <f t="shared" si="3"/>
        <v/>
      </c>
      <c r="K197" s="16" t="str">
        <f t="shared" si="4"/>
        <v/>
      </c>
      <c r="L197" s="16" t="str">
        <f t="shared" si="5"/>
        <v/>
      </c>
      <c r="M197" s="30" t="str" cm="1">
        <f t="array" ref="M197">IF($D197="","",_xlfn.SWITCH($J197,"Equal allocation",ROUND(($G197+$G197*$H197)/12,2),"Weighted Allocation",ROUND(($G197+$G197*$H197)*_xll.ACCOUNTTURNOVER(Connection,$E$10,,$D197,,$E$4,M$2,M$2)/IF($G197=0,12,$G197),2),"Manual Allocation",Y197))</f>
        <v/>
      </c>
      <c r="N197" s="30" t="str" cm="1">
        <f t="array" ref="N197">IF($D197="","",_xlfn.SWITCH($J197,"Equal allocation",ROUND(($G197+$G197*$H197)/12,2),"Weighted Allocation",ROUND(($G197+$G197*$H197)*_xll.ACCOUNTTURNOVER(Connection,$E$10,,$D197,,$E$4,N$2,N$2)/IF($G197=0,12,$G197),2),"Manual Allocation",Z197))</f>
        <v/>
      </c>
      <c r="O197" s="30" t="str" cm="1">
        <f t="array" ref="O197">IF($D197="","",_xlfn.SWITCH($J197,"Equal allocation",ROUND(($G197+$G197*$H197)/12,2),"Weighted Allocation",ROUND(($G197+$G197*$H197)*_xll.ACCOUNTTURNOVER(Connection,$E$10,,$D197,,$E$4,O$2,O$2)/IF($G197=0,12,$G197),2),"Manual Allocation",AA197))</f>
        <v/>
      </c>
      <c r="P197" s="30" t="str" cm="1">
        <f t="array" ref="P197">IF($D197="","",_xlfn.SWITCH($J197,"Equal allocation",ROUND(($G197+$G197*$H197)/12,2),"Weighted Allocation",ROUND(($G197+$G197*$H197)*_xll.ACCOUNTTURNOVER(Connection,$E$10,,$D197,,$E$4,P$2,P$2)/IF($G197=0,12,$G197),2),"Manual Allocation",AB197))</f>
        <v/>
      </c>
      <c r="Q197" s="30" t="str" cm="1">
        <f t="array" ref="Q197">IF($D197="","",_xlfn.SWITCH($J197,"Equal allocation",ROUND(($G197+$G197*$H197)/12,2),"Weighted Allocation",ROUND(($G197+$G197*$H197)*_xll.ACCOUNTTURNOVER(Connection,$E$10,,$D197,,$E$4,Q$2,Q$2)/IF($G197=0,12,$G197),2),"Manual Allocation",AC197))</f>
        <v/>
      </c>
      <c r="R197" s="30" t="str" cm="1">
        <f t="array" ref="R197">IF($D197="","",_xlfn.SWITCH($J197,"Equal allocation",ROUND(($G197+$G197*$H197)/12,2),"Weighted Allocation",ROUND(($G197+$G197*$H197)*_xll.ACCOUNTTURNOVER(Connection,$E$10,,$D197,,$E$4,R$2,R$2)/IF($G197=0,12,$G197),2),"Manual Allocation",AD197))</f>
        <v/>
      </c>
      <c r="S197" s="30" t="str" cm="1">
        <f t="array" ref="S197">IF($D197="","",_xlfn.SWITCH($J197,"Equal allocation",ROUND(($G197+$G197*$H197)/12,2),"Weighted Allocation",ROUND(($G197+$G197*$H197)*_xll.ACCOUNTTURNOVER(Connection,$E$10,,$D197,,$E$4,S$2,S$2)/IF($G197=0,12,$G197),2),"Manual Allocation",AE197))</f>
        <v/>
      </c>
      <c r="T197" s="30" t="str" cm="1">
        <f t="array" ref="T197">IF($D197="","",_xlfn.SWITCH($J197,"Equal allocation",ROUND(($G197+$G197*$H197)/12,2),"Weighted Allocation",ROUND(($G197+$G197*$H197)*_xll.ACCOUNTTURNOVER(Connection,$E$10,,$D197,,$E$4,T$2,T$2)/IF($G197=0,12,$G197),2),"Manual Allocation",AF197))</f>
        <v/>
      </c>
      <c r="U197" s="30" t="str" cm="1">
        <f t="array" ref="U197">IF($D197="","",_xlfn.SWITCH($J197,"Equal allocation",ROUND(($G197+$G197*$H197)/12,2),"Weighted Allocation",ROUND(($G197+$G197*$H197)*_xll.ACCOUNTTURNOVER(Connection,$E$10,,$D197,,$E$4,U$2,U$2)/IF($G197=0,12,$G197),2),"Manual Allocation",AG197))</f>
        <v/>
      </c>
      <c r="V197" s="30" t="str" cm="1">
        <f t="array" ref="V197">IF($D197="","",_xlfn.SWITCH($J197,"Equal allocation",ROUND(($G197+$G197*$H197)/12,2),"Weighted Allocation",ROUND(($G197+$G197*$H197)*_xll.ACCOUNTTURNOVER(Connection,$E$10,,$D197,,$E$4,V$2,V$2)/IF($G197=0,12,$G197),2),"Manual Allocation",AH197))</f>
        <v/>
      </c>
      <c r="W197" s="30" t="str" cm="1">
        <f t="array" ref="W197">IF($D197="","",_xlfn.SWITCH($J197,"Equal allocation",ROUND(($G197+$G197*$H197)/12,2),"Weighted Allocation",ROUND(($G197+$G197*$H197)*_xll.ACCOUNTTURNOVER(Connection,$E$10,,$D197,,$E$4,W$2,W$2)/IF($G197=0,12,$G197),2),"Manual Allocation",AI197))</f>
        <v/>
      </c>
      <c r="X197" s="30" t="str" cm="1">
        <f t="array" ref="X197">IF($D197="","",_xlfn.SWITCH($J197,"Equal allocation",ROUND(($G197+$G197*$H197)/12,2),"Weighted Allocation",ROUND(($G197+$G197*$H197)*_xll.ACCOUNTTURNOVER(Connection,$E$10,,$D197,,$E$4,X$2,X$2)/IF($G197=0,12,$G197),2),"Manual Allocation",AJ197))</f>
        <v/>
      </c>
    </row>
    <row r="198" spans="9:24" x14ac:dyDescent="0.45">
      <c r="I198" s="17"/>
      <c r="J198" s="17" t="str">
        <f t="shared" si="3"/>
        <v/>
      </c>
      <c r="K198" s="16" t="str">
        <f t="shared" si="4"/>
        <v/>
      </c>
      <c r="L198" s="16" t="str">
        <f t="shared" si="5"/>
        <v/>
      </c>
      <c r="M198" s="30" t="str" cm="1">
        <f t="array" ref="M198">IF($D198="","",_xlfn.SWITCH($J198,"Equal allocation",ROUND(($G198+$G198*$H198)/12,2),"Weighted Allocation",ROUND(($G198+$G198*$H198)*_xll.ACCOUNTTURNOVER(Connection,$E$10,,$D198,,$E$4,M$2,M$2)/IF($G198=0,12,$G198),2),"Manual Allocation",Y198))</f>
        <v/>
      </c>
      <c r="N198" s="30" t="str" cm="1">
        <f t="array" ref="N198">IF($D198="","",_xlfn.SWITCH($J198,"Equal allocation",ROUND(($G198+$G198*$H198)/12,2),"Weighted Allocation",ROUND(($G198+$G198*$H198)*_xll.ACCOUNTTURNOVER(Connection,$E$10,,$D198,,$E$4,N$2,N$2)/IF($G198=0,12,$G198),2),"Manual Allocation",Z198))</f>
        <v/>
      </c>
      <c r="O198" s="30" t="str" cm="1">
        <f t="array" ref="O198">IF($D198="","",_xlfn.SWITCH($J198,"Equal allocation",ROUND(($G198+$G198*$H198)/12,2),"Weighted Allocation",ROUND(($G198+$G198*$H198)*_xll.ACCOUNTTURNOVER(Connection,$E$10,,$D198,,$E$4,O$2,O$2)/IF($G198=0,12,$G198),2),"Manual Allocation",AA198))</f>
        <v/>
      </c>
      <c r="P198" s="30" t="str" cm="1">
        <f t="array" ref="P198">IF($D198="","",_xlfn.SWITCH($J198,"Equal allocation",ROUND(($G198+$G198*$H198)/12,2),"Weighted Allocation",ROUND(($G198+$G198*$H198)*_xll.ACCOUNTTURNOVER(Connection,$E$10,,$D198,,$E$4,P$2,P$2)/IF($G198=0,12,$G198),2),"Manual Allocation",AB198))</f>
        <v/>
      </c>
      <c r="Q198" s="30" t="str" cm="1">
        <f t="array" ref="Q198">IF($D198="","",_xlfn.SWITCH($J198,"Equal allocation",ROUND(($G198+$G198*$H198)/12,2),"Weighted Allocation",ROUND(($G198+$G198*$H198)*_xll.ACCOUNTTURNOVER(Connection,$E$10,,$D198,,$E$4,Q$2,Q$2)/IF($G198=0,12,$G198),2),"Manual Allocation",AC198))</f>
        <v/>
      </c>
      <c r="R198" s="30" t="str" cm="1">
        <f t="array" ref="R198">IF($D198="","",_xlfn.SWITCH($J198,"Equal allocation",ROUND(($G198+$G198*$H198)/12,2),"Weighted Allocation",ROUND(($G198+$G198*$H198)*_xll.ACCOUNTTURNOVER(Connection,$E$10,,$D198,,$E$4,R$2,R$2)/IF($G198=0,12,$G198),2),"Manual Allocation",AD198))</f>
        <v/>
      </c>
      <c r="S198" s="30" t="str" cm="1">
        <f t="array" ref="S198">IF($D198="","",_xlfn.SWITCH($J198,"Equal allocation",ROUND(($G198+$G198*$H198)/12,2),"Weighted Allocation",ROUND(($G198+$G198*$H198)*_xll.ACCOUNTTURNOVER(Connection,$E$10,,$D198,,$E$4,S$2,S$2)/IF($G198=0,12,$G198),2),"Manual Allocation",AE198))</f>
        <v/>
      </c>
      <c r="T198" s="30" t="str" cm="1">
        <f t="array" ref="T198">IF($D198="","",_xlfn.SWITCH($J198,"Equal allocation",ROUND(($G198+$G198*$H198)/12,2),"Weighted Allocation",ROUND(($G198+$G198*$H198)*_xll.ACCOUNTTURNOVER(Connection,$E$10,,$D198,,$E$4,T$2,T$2)/IF($G198=0,12,$G198),2),"Manual Allocation",AF198))</f>
        <v/>
      </c>
      <c r="U198" s="30" t="str" cm="1">
        <f t="array" ref="U198">IF($D198="","",_xlfn.SWITCH($J198,"Equal allocation",ROUND(($G198+$G198*$H198)/12,2),"Weighted Allocation",ROUND(($G198+$G198*$H198)*_xll.ACCOUNTTURNOVER(Connection,$E$10,,$D198,,$E$4,U$2,U$2)/IF($G198=0,12,$G198),2),"Manual Allocation",AG198))</f>
        <v/>
      </c>
      <c r="V198" s="30" t="str" cm="1">
        <f t="array" ref="V198">IF($D198="","",_xlfn.SWITCH($J198,"Equal allocation",ROUND(($G198+$G198*$H198)/12,2),"Weighted Allocation",ROUND(($G198+$G198*$H198)*_xll.ACCOUNTTURNOVER(Connection,$E$10,,$D198,,$E$4,V$2,V$2)/IF($G198=0,12,$G198),2),"Manual Allocation",AH198))</f>
        <v/>
      </c>
      <c r="W198" s="30" t="str" cm="1">
        <f t="array" ref="W198">IF($D198="","",_xlfn.SWITCH($J198,"Equal allocation",ROUND(($G198+$G198*$H198)/12,2),"Weighted Allocation",ROUND(($G198+$G198*$H198)*_xll.ACCOUNTTURNOVER(Connection,$E$10,,$D198,,$E$4,W$2,W$2)/IF($G198=0,12,$G198),2),"Manual Allocation",AI198))</f>
        <v/>
      </c>
      <c r="X198" s="30" t="str" cm="1">
        <f t="array" ref="X198">IF($D198="","",_xlfn.SWITCH($J198,"Equal allocation",ROUND(($G198+$G198*$H198)/12,2),"Weighted Allocation",ROUND(($G198+$G198*$H198)*_xll.ACCOUNTTURNOVER(Connection,$E$10,,$D198,,$E$4,X$2,X$2)/IF($G198=0,12,$G198),2),"Manual Allocation",AJ198))</f>
        <v/>
      </c>
    </row>
    <row r="199" spans="9:24" x14ac:dyDescent="0.45">
      <c r="I199" s="17"/>
      <c r="J199" s="17" t="str">
        <f t="shared" si="3"/>
        <v/>
      </c>
      <c r="K199" s="16" t="str">
        <f t="shared" ref="K199:K200" si="6">IF($D199="","",$L199)</f>
        <v/>
      </c>
      <c r="L199" s="16" t="str">
        <f t="shared" ref="L199:L200" si="7">IF($D199="","",SUM($M199:$X199))</f>
        <v/>
      </c>
      <c r="M199" s="30" t="str" cm="1">
        <f t="array" ref="M199">IF($D199="","",_xlfn.SWITCH($J199,"Equal allocation",ROUND(($G199+$G199*$H199)/12,2),"Weighted Allocation",ROUND(($G199+$G199*$H199)*_xll.ACCOUNTTURNOVER(Connection,$E$10,,$D199,,$E$4,M$2,M$2)/IF($G199=0,12,$G199),2),"Manual Allocation",Y199))</f>
        <v/>
      </c>
      <c r="N199" s="30" t="str" cm="1">
        <f t="array" ref="N199">IF($D199="","",_xlfn.SWITCH($J199,"Equal allocation",ROUND(($G199+$G199*$H199)/12,2),"Weighted Allocation",ROUND(($G199+$G199*$H199)*_xll.ACCOUNTTURNOVER(Connection,$E$10,,$D199,,$E$4,N$2,N$2)/IF($G199=0,12,$G199),2),"Manual Allocation",Z199))</f>
        <v/>
      </c>
      <c r="O199" s="30" t="str" cm="1">
        <f t="array" ref="O199">IF($D199="","",_xlfn.SWITCH($J199,"Equal allocation",ROUND(($G199+$G199*$H199)/12,2),"Weighted Allocation",ROUND(($G199+$G199*$H199)*_xll.ACCOUNTTURNOVER(Connection,$E$10,,$D199,,$E$4,O$2,O$2)/IF($G199=0,12,$G199),2),"Manual Allocation",AA199))</f>
        <v/>
      </c>
      <c r="P199" s="30" t="str" cm="1">
        <f t="array" ref="P199">IF($D199="","",_xlfn.SWITCH($J199,"Equal allocation",ROUND(($G199+$G199*$H199)/12,2),"Weighted Allocation",ROUND(($G199+$G199*$H199)*_xll.ACCOUNTTURNOVER(Connection,$E$10,,$D199,,$E$4,P$2,P$2)/IF($G199=0,12,$G199),2),"Manual Allocation",AB199))</f>
        <v/>
      </c>
      <c r="Q199" s="30" t="str" cm="1">
        <f t="array" ref="Q199">IF($D199="","",_xlfn.SWITCH($J199,"Equal allocation",ROUND(($G199+$G199*$H199)/12,2),"Weighted Allocation",ROUND(($G199+$G199*$H199)*_xll.ACCOUNTTURNOVER(Connection,$E$10,,$D199,,$E$4,Q$2,Q$2)/IF($G199=0,12,$G199),2),"Manual Allocation",AC199))</f>
        <v/>
      </c>
      <c r="R199" s="30" t="str" cm="1">
        <f t="array" ref="R199">IF($D199="","",_xlfn.SWITCH($J199,"Equal allocation",ROUND(($G199+$G199*$H199)/12,2),"Weighted Allocation",ROUND(($G199+$G199*$H199)*_xll.ACCOUNTTURNOVER(Connection,$E$10,,$D199,,$E$4,R$2,R$2)/IF($G199=0,12,$G199),2),"Manual Allocation",AD199))</f>
        <v/>
      </c>
      <c r="S199" s="30" t="str" cm="1">
        <f t="array" ref="S199">IF($D199="","",_xlfn.SWITCH($J199,"Equal allocation",ROUND(($G199+$G199*$H199)/12,2),"Weighted Allocation",ROUND(($G199+$G199*$H199)*_xll.ACCOUNTTURNOVER(Connection,$E$10,,$D199,,$E$4,S$2,S$2)/IF($G199=0,12,$G199),2),"Manual Allocation",AE199))</f>
        <v/>
      </c>
      <c r="T199" s="30" t="str" cm="1">
        <f t="array" ref="T199">IF($D199="","",_xlfn.SWITCH($J199,"Equal allocation",ROUND(($G199+$G199*$H199)/12,2),"Weighted Allocation",ROUND(($G199+$G199*$H199)*_xll.ACCOUNTTURNOVER(Connection,$E$10,,$D199,,$E$4,T$2,T$2)/IF($G199=0,12,$G199),2),"Manual Allocation",AF199))</f>
        <v/>
      </c>
      <c r="U199" s="30" t="str" cm="1">
        <f t="array" ref="U199">IF($D199="","",_xlfn.SWITCH($J199,"Equal allocation",ROUND(($G199+$G199*$H199)/12,2),"Weighted Allocation",ROUND(($G199+$G199*$H199)*_xll.ACCOUNTTURNOVER(Connection,$E$10,,$D199,,$E$4,U$2,U$2)/IF($G199=0,12,$G199),2),"Manual Allocation",AG199))</f>
        <v/>
      </c>
      <c r="V199" s="30" t="str" cm="1">
        <f t="array" ref="V199">IF($D199="","",_xlfn.SWITCH($J199,"Equal allocation",ROUND(($G199+$G199*$H199)/12,2),"Weighted Allocation",ROUND(($G199+$G199*$H199)*_xll.ACCOUNTTURNOVER(Connection,$E$10,,$D199,,$E$4,V$2,V$2)/IF($G199=0,12,$G199),2),"Manual Allocation",AH199))</f>
        <v/>
      </c>
      <c r="W199" s="30" t="str" cm="1">
        <f t="array" ref="W199">IF($D199="","",_xlfn.SWITCH($J199,"Equal allocation",ROUND(($G199+$G199*$H199)/12,2),"Weighted Allocation",ROUND(($G199+$G199*$H199)*_xll.ACCOUNTTURNOVER(Connection,$E$10,,$D199,,$E$4,W$2,W$2)/IF($G199=0,12,$G199),2),"Manual Allocation",AI199))</f>
        <v/>
      </c>
      <c r="X199" s="30" t="str" cm="1">
        <f t="array" ref="X199">IF($D199="","",_xlfn.SWITCH($J199,"Equal allocation",ROUND(($G199+$G199*$H199)/12,2),"Weighted Allocation",ROUND(($G199+$G199*$H199)*_xll.ACCOUNTTURNOVER(Connection,$E$10,,$D199,,$E$4,X$2,X$2)/IF($G199=0,12,$G199),2),"Manual Allocation",AJ199))</f>
        <v/>
      </c>
    </row>
    <row r="200" spans="9:24" x14ac:dyDescent="0.45">
      <c r="I200" s="17"/>
      <c r="J200" s="17" t="str">
        <f t="shared" si="3"/>
        <v/>
      </c>
      <c r="K200" s="16" t="str">
        <f t="shared" si="6"/>
        <v/>
      </c>
      <c r="L200" s="16" t="str">
        <f t="shared" si="7"/>
        <v/>
      </c>
      <c r="M200" s="30" t="str" cm="1">
        <f t="array" ref="M200">IF($D200="","",_xlfn.SWITCH($J200,"Equal allocation",ROUND(($G200+$G200*$H200)/12,2),"Weighted Allocation",ROUND(($G200+$G200*$H200)*_xll.ACCOUNTTURNOVER(Connection,$E$10,,$D200,,$E$4,M$2,M$2)/IF($G200=0,12,$G200),2),"Manual Allocation",Y200))</f>
        <v/>
      </c>
      <c r="N200" s="30" t="str" cm="1">
        <f t="array" ref="N200">IF($D200="","",_xlfn.SWITCH($J200,"Equal allocation",ROUND(($G200+$G200*$H200)/12,2),"Weighted Allocation",ROUND(($G200+$G200*$H200)*_xll.ACCOUNTTURNOVER(Connection,$E$10,,$D200,,$E$4,N$2,N$2)/IF($G200=0,12,$G200),2),"Manual Allocation",Z200))</f>
        <v/>
      </c>
      <c r="O200" s="30" t="str" cm="1">
        <f t="array" ref="O200">IF($D200="","",_xlfn.SWITCH($J200,"Equal allocation",ROUND(($G200+$G200*$H200)/12,2),"Weighted Allocation",ROUND(($G200+$G200*$H200)*_xll.ACCOUNTTURNOVER(Connection,$E$10,,$D200,,$E$4,O$2,O$2)/IF($G200=0,12,$G200),2),"Manual Allocation",AA200))</f>
        <v/>
      </c>
      <c r="P200" s="30" t="str" cm="1">
        <f t="array" ref="P200">IF($D200="","",_xlfn.SWITCH($J200,"Equal allocation",ROUND(($G200+$G200*$H200)/12,2),"Weighted Allocation",ROUND(($G200+$G200*$H200)*_xll.ACCOUNTTURNOVER(Connection,$E$10,,$D200,,$E$4,P$2,P$2)/IF($G200=0,12,$G200),2),"Manual Allocation",AB200))</f>
        <v/>
      </c>
      <c r="Q200" s="30" t="str" cm="1">
        <f t="array" ref="Q200">IF($D200="","",_xlfn.SWITCH($J200,"Equal allocation",ROUND(($G200+$G200*$H200)/12,2),"Weighted Allocation",ROUND(($G200+$G200*$H200)*_xll.ACCOUNTTURNOVER(Connection,$E$10,,$D200,,$E$4,Q$2,Q$2)/IF($G200=0,12,$G200),2),"Manual Allocation",AC200))</f>
        <v/>
      </c>
      <c r="R200" s="30" t="str" cm="1">
        <f t="array" ref="R200">IF($D200="","",_xlfn.SWITCH($J200,"Equal allocation",ROUND(($G200+$G200*$H200)/12,2),"Weighted Allocation",ROUND(($G200+$G200*$H200)*_xll.ACCOUNTTURNOVER(Connection,$E$10,,$D200,,$E$4,R$2,R$2)/IF($G200=0,12,$G200),2),"Manual Allocation",AD200))</f>
        <v/>
      </c>
      <c r="S200" s="30" t="str" cm="1">
        <f t="array" ref="S200">IF($D200="","",_xlfn.SWITCH($J200,"Equal allocation",ROUND(($G200+$G200*$H200)/12,2),"Weighted Allocation",ROUND(($G200+$G200*$H200)*_xll.ACCOUNTTURNOVER(Connection,$E$10,,$D200,,$E$4,S$2,S$2)/IF($G200=0,12,$G200),2),"Manual Allocation",AE200))</f>
        <v/>
      </c>
      <c r="T200" s="30" t="str" cm="1">
        <f t="array" ref="T200">IF($D200="","",_xlfn.SWITCH($J200,"Equal allocation",ROUND(($G200+$G200*$H200)/12,2),"Weighted Allocation",ROUND(($G200+$G200*$H200)*_xll.ACCOUNTTURNOVER(Connection,$E$10,,$D200,,$E$4,T$2,T$2)/IF($G200=0,12,$G200),2),"Manual Allocation",AF200))</f>
        <v/>
      </c>
      <c r="U200" s="30" t="str" cm="1">
        <f t="array" ref="U200">IF($D200="","",_xlfn.SWITCH($J200,"Equal allocation",ROUND(($G200+$G200*$H200)/12,2),"Weighted Allocation",ROUND(($G200+$G200*$H200)*_xll.ACCOUNTTURNOVER(Connection,$E$10,,$D200,,$E$4,U$2,U$2)/IF($G200=0,12,$G200),2),"Manual Allocation",AG200))</f>
        <v/>
      </c>
      <c r="V200" s="30" t="str" cm="1">
        <f t="array" ref="V200">IF($D200="","",_xlfn.SWITCH($J200,"Equal allocation",ROUND(($G200+$G200*$H200)/12,2),"Weighted Allocation",ROUND(($G200+$G200*$H200)*_xll.ACCOUNTTURNOVER(Connection,$E$10,,$D200,,$E$4,V$2,V$2)/IF($G200=0,12,$G200),2),"Manual Allocation",AH200))</f>
        <v/>
      </c>
      <c r="W200" s="30" t="str" cm="1">
        <f t="array" ref="W200">IF($D200="","",_xlfn.SWITCH($J200,"Equal allocation",ROUND(($G200+$G200*$H200)/12,2),"Weighted Allocation",ROUND(($G200+$G200*$H200)*_xll.ACCOUNTTURNOVER(Connection,$E$10,,$D200,,$E$4,W$2,W$2)/IF($G200=0,12,$G200),2),"Manual Allocation",AI200))</f>
        <v/>
      </c>
      <c r="X200" s="30" t="str" cm="1">
        <f t="array" ref="X200">IF($D200="","",_xlfn.SWITCH($J200,"Equal allocation",ROUND(($G200+$G200*$H200)/12,2),"Weighted Allocation",ROUND(($G200+$G200*$H200)*_xll.ACCOUNTTURNOVER(Connection,$E$10,,$D200,,$E$4,X$2,X$2)/IF($G200=0,12,$G200),2),"Manual Allocation",AJ200))</f>
        <v/>
      </c>
    </row>
  </sheetData>
  <conditionalFormatting sqref="G72">
    <cfRule type="expression" dxfId="9" priority="10">
      <formula>#REF!="Manual allocation"</formula>
    </cfRule>
  </conditionalFormatting>
  <conditionalFormatting sqref="H24:H91 G82:G91">
    <cfRule type="expression" dxfId="8" priority="7">
      <formula>"B26&lt;&gt;"""""</formula>
    </cfRule>
  </conditionalFormatting>
  <conditionalFormatting sqref="H24:H91">
    <cfRule type="expression" dxfId="7" priority="2">
      <formula>NOT(ISBLANK($D24))</formula>
    </cfRule>
  </conditionalFormatting>
  <conditionalFormatting sqref="I24:I200">
    <cfRule type="cellIs" dxfId="6" priority="1" operator="equal">
      <formula>"Line uploaded"</formula>
    </cfRule>
  </conditionalFormatting>
  <conditionalFormatting sqref="I86:J200 J82:J85 F82:F91">
    <cfRule type="expression" dxfId="5" priority="8">
      <formula>$I82="Manual allocation"</formula>
    </cfRule>
  </conditionalFormatting>
  <conditionalFormatting sqref="J24:X25 G24:G28 J24:J200 K26:X200 G30:G71 G73:G81">
    <cfRule type="expression" dxfId="4" priority="12">
      <formula>$J24="Manual allocation"</formula>
    </cfRule>
  </conditionalFormatting>
  <conditionalFormatting sqref="M19:X20">
    <cfRule type="expression" dxfId="3" priority="23">
      <formula>$J22="Manual allocation"</formula>
    </cfRule>
  </conditionalFormatting>
  <conditionalFormatting sqref="M21:X21">
    <cfRule type="expression" dxfId="2" priority="22">
      <formula>$J23="Manual allocation"</formula>
    </cfRule>
  </conditionalFormatting>
  <conditionalFormatting sqref="M22:X22">
    <cfRule type="expression" dxfId="1" priority="4">
      <formula>$J23="Manual allocation"</formula>
    </cfRule>
  </conditionalFormatting>
  <conditionalFormatting sqref="Y24:AJ999">
    <cfRule type="expression" dxfId="0" priority="21">
      <formula>$D24&lt;&gt;""</formula>
    </cfRule>
  </conditionalFormatting>
  <dataValidations count="3">
    <dataValidation type="whole" operator="greaterThan" allowBlank="1" showInputMessage="1" showErrorMessage="1" sqref="I11 H12:I21" xr:uid="{6D591C3B-E1FF-4BA2-BA78-28EBF3A1C202}">
      <formula1>-2147483648</formula1>
    </dataValidation>
    <dataValidation type="whole" allowBlank="1" showInputMessage="1" sqref="H9" xr:uid="{721F1D20-0783-46D2-90F8-0DC2A2D188F0}">
      <formula1>1990</formula1>
      <formula2>2050</formula2>
    </dataValidation>
    <dataValidation type="decimal" operator="greaterThan" allowBlank="1" showInputMessage="1" showErrorMessage="1" sqref="K24:L200" xr:uid="{6E97E737-8F09-49E1-AC83-408DE63231E3}">
      <formula1>-7.92281625142643E+28</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1FE49D4-41C3-4C87-8215-DDB66C01F10D}">
          <x14:formula1>
            <xm:f>_xlfn.ANCHORARRAY(Options!$I$2)</xm:f>
          </x14:formula1>
          <xm:sqref>E9</xm:sqref>
        </x14:dataValidation>
        <x14:dataValidation type="list" allowBlank="1" showInputMessage="1" showErrorMessage="1" xr:uid="{AEEA2B9C-6303-4672-AB84-4C068FA633F8}">
          <x14:formula1>
            <xm:f>IF($D24="","",Options!$K$2:$K$4)</xm:f>
          </x14:formula1>
          <xm:sqref>J24:J200 I92:I200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D6E1B-7D4D-4BA9-B197-AC346EBE41BC}">
  <sheetPr>
    <tabColor theme="0" tint="-0.499984740745262"/>
  </sheetPr>
  <dimension ref="A1:M55"/>
  <sheetViews>
    <sheetView showGridLines="0" workbookViewId="0">
      <selection activeCell="A22" sqref="A22"/>
    </sheetView>
  </sheetViews>
  <sheetFormatPr defaultColWidth="8.76171875" defaultRowHeight="14.25" outlineLevelCol="2" x14ac:dyDescent="0.45"/>
  <cols>
    <col min="1" max="1" width="15.46875" style="4" bestFit="1" customWidth="1"/>
    <col min="2" max="2" width="1.234375" style="4" hidden="1" customWidth="1" outlineLevel="1"/>
    <col min="3" max="3" width="11.234375" style="4" hidden="1" customWidth="1" outlineLevel="2"/>
    <col min="4" max="4" width="16.3515625" style="4" hidden="1" customWidth="1" outlineLevel="2"/>
    <col min="5" max="5" width="28.234375" style="4" hidden="1" customWidth="1" outlineLevel="2"/>
    <col min="6" max="6" width="21.5859375" style="4" hidden="1" customWidth="1" outlineLevel="2"/>
    <col min="7" max="7" width="17.3515625" style="4" hidden="1" customWidth="1" outlineLevel="2"/>
    <col min="8" max="8" width="14.05859375" style="4" hidden="1" customWidth="1" outlineLevel="2"/>
    <col min="9" max="9" width="28.234375" style="4" hidden="1" customWidth="1" outlineLevel="1" collapsed="1"/>
    <col min="10" max="10" width="1.234375" style="4" hidden="1" customWidth="1" outlineLevel="1"/>
    <col min="11" max="11" width="16.05859375" style="4" hidden="1" customWidth="1" outlineLevel="1"/>
    <col min="12" max="12" width="1.234375" style="4" hidden="1" customWidth="1" outlineLevel="1"/>
    <col min="13" max="13" width="8.76171875" style="4" collapsed="1"/>
    <col min="14" max="16384" width="8.76171875" style="4"/>
  </cols>
  <sheetData>
    <row r="1" spans="1:11" x14ac:dyDescent="0.45">
      <c r="A1" s="26" t="s">
        <v>53</v>
      </c>
      <c r="C1" s="26" t="s">
        <v>4</v>
      </c>
      <c r="D1" s="26" t="s">
        <v>54</v>
      </c>
      <c r="E1" s="26" t="s">
        <v>55</v>
      </c>
      <c r="F1" s="26" t="s">
        <v>56</v>
      </c>
      <c r="G1" s="26" t="s">
        <v>57</v>
      </c>
      <c r="H1" s="27" t="s">
        <v>58</v>
      </c>
      <c r="I1" s="27" t="s">
        <v>59</v>
      </c>
      <c r="K1" s="27" t="s">
        <v>60</v>
      </c>
    </row>
    <row r="2" spans="1:11" x14ac:dyDescent="0.45">
      <c r="A2" s="43" t="s">
        <v>10</v>
      </c>
      <c r="C2" s="4" t="str" cm="1">
        <f t="array" ref="C2:C6">_xll.EXPANDBRANCHRANGE(Connection)</f>
        <v>CAPITAL</v>
      </c>
      <c r="D2" s="4" t="str" cm="1">
        <f t="array" ref="D2:D6">_xll.BRANCHNAME(Connection,_xlfn.ANCHORARRAY(C2))</f>
        <v>Revision Two Capital</v>
      </c>
      <c r="E2" s="4" t="str" cm="1">
        <f t="array" ref="E2:E6">_xlfn.ANCHORARRAY(C2)&amp;" - "&amp;_xlfn.ANCHORARRAY(D2)</f>
        <v>CAPITAL - Revision Two Capital</v>
      </c>
      <c r="F2" s="28"/>
      <c r="G2" s="28" t="s">
        <v>61</v>
      </c>
      <c r="H2" s="4" t="str" cm="1">
        <f t="array" ref="H2:H55">IF(_xlfn.VSTACK(_xlfn.ANCHORARRAY(C2),$F$2:$F$50)=0,"",_xlfn.VSTACK(_xlfn.ANCHORARRAY(C2),$F$2:$F$50))</f>
        <v>CAPITAL</v>
      </c>
      <c r="I2" s="4" t="str" cm="1">
        <f t="array" ref="I2:I55">IF(_xlfn.VSTACK(_xlfn.ANCHORARRAY(E2),$G$2:$G$50)=0,"",_xlfn.VSTACK(_xlfn.ANCHORARRAY(E2),$G$2:$G$50))</f>
        <v>CAPITAL - Revision Two Capital</v>
      </c>
      <c r="K2" s="1" t="s">
        <v>52</v>
      </c>
    </row>
    <row r="3" spans="1:11" x14ac:dyDescent="0.45">
      <c r="C3" s="4" t="str">
        <v>PRODRETAIL</v>
      </c>
      <c r="D3" s="4" t="str">
        <v>Products Retail</v>
      </c>
      <c r="E3" s="4" t="str">
        <v>PRODRETAIL - Products Retail</v>
      </c>
      <c r="F3" s="28" t="s">
        <v>62</v>
      </c>
      <c r="G3" s="28" t="s">
        <v>63</v>
      </c>
      <c r="H3" s="4" t="str">
        <v>PRODRETAIL</v>
      </c>
      <c r="I3" s="4" t="str">
        <v>PRODRETAIL - Products Retail</v>
      </c>
      <c r="K3" s="1" t="s">
        <v>64</v>
      </c>
    </row>
    <row r="4" spans="1:11" x14ac:dyDescent="0.45">
      <c r="C4" s="4" t="str">
        <v>PRODWHOLE</v>
      </c>
      <c r="D4" s="4" t="str">
        <v>Products Wholesale</v>
      </c>
      <c r="E4" s="4" t="str">
        <v>PRODWHOLE - Products Wholesale</v>
      </c>
      <c r="F4" s="28" t="s">
        <v>65</v>
      </c>
      <c r="G4" s="28" t="s">
        <v>66</v>
      </c>
      <c r="H4" s="4" t="str">
        <v>PRODWHOLE</v>
      </c>
      <c r="I4" s="4" t="str">
        <v>PRODWHOLE - Products Wholesale</v>
      </c>
      <c r="K4" s="1" t="s">
        <v>67</v>
      </c>
    </row>
    <row r="5" spans="1:11" x14ac:dyDescent="0.45">
      <c r="C5" s="4" t="str">
        <v>SERVEAST</v>
      </c>
      <c r="D5" s="4" t="str">
        <v>Services East</v>
      </c>
      <c r="E5" s="4" t="str">
        <v>SERVEAST - Services East</v>
      </c>
      <c r="F5" s="28"/>
      <c r="G5" s="28"/>
      <c r="H5" s="4" t="str">
        <v>SERVEAST</v>
      </c>
      <c r="I5" s="4" t="str">
        <v>SERVEAST - Services East</v>
      </c>
    </row>
    <row r="6" spans="1:11" x14ac:dyDescent="0.45">
      <c r="C6" s="4" t="str">
        <v>SERVWEST</v>
      </c>
      <c r="D6" s="4" t="str">
        <v>Services West</v>
      </c>
      <c r="E6" s="4" t="str">
        <v>SERVWEST - Services West</v>
      </c>
      <c r="F6" s="28"/>
      <c r="G6" s="28"/>
      <c r="H6" s="4" t="str">
        <v>SERVWEST</v>
      </c>
      <c r="I6" s="4" t="str">
        <v>SERVWEST - Services West</v>
      </c>
    </row>
    <row r="7" spans="1:11" x14ac:dyDescent="0.45">
      <c r="F7" s="28"/>
      <c r="G7" s="28"/>
      <c r="H7" s="4" t="str">
        <v/>
      </c>
      <c r="I7" s="4" t="str">
        <v>Consolidated</v>
      </c>
    </row>
    <row r="8" spans="1:11" x14ac:dyDescent="0.45">
      <c r="F8" s="28"/>
      <c r="G8" s="28"/>
      <c r="H8" s="4" t="str">
        <v>PRODRETAIL;PRODWHOLE</v>
      </c>
      <c r="I8" s="4" t="str">
        <v>Products</v>
      </c>
    </row>
    <row r="9" spans="1:11" x14ac:dyDescent="0.45">
      <c r="F9" s="28"/>
      <c r="G9" s="28"/>
      <c r="H9" s="4" t="str">
        <v>SERVEAST;SERVWEST</v>
      </c>
      <c r="I9" s="4" t="str">
        <v>Services</v>
      </c>
    </row>
    <row r="10" spans="1:11" x14ac:dyDescent="0.45">
      <c r="F10" s="28"/>
      <c r="G10" s="28"/>
      <c r="H10" s="4" t="str">
        <v/>
      </c>
      <c r="I10" s="4" t="str">
        <v/>
      </c>
    </row>
    <row r="11" spans="1:11" x14ac:dyDescent="0.45">
      <c r="F11" s="28"/>
      <c r="G11" s="28"/>
      <c r="H11" s="4" t="str">
        <v/>
      </c>
      <c r="I11" s="4" t="str">
        <v/>
      </c>
    </row>
    <row r="12" spans="1:11" x14ac:dyDescent="0.45">
      <c r="F12" s="28"/>
      <c r="G12" s="28"/>
      <c r="H12" s="4" t="str">
        <v/>
      </c>
      <c r="I12" s="4" t="str">
        <v/>
      </c>
    </row>
    <row r="13" spans="1:11" x14ac:dyDescent="0.45">
      <c r="F13" s="28"/>
      <c r="G13" s="28"/>
      <c r="H13" s="4" t="str">
        <v/>
      </c>
      <c r="I13" s="4" t="str">
        <v/>
      </c>
    </row>
    <row r="14" spans="1:11" x14ac:dyDescent="0.45">
      <c r="H14" s="4" t="str">
        <v/>
      </c>
      <c r="I14" s="4" t="str">
        <v/>
      </c>
    </row>
    <row r="15" spans="1:11" x14ac:dyDescent="0.45">
      <c r="H15" s="4" t="str">
        <v/>
      </c>
      <c r="I15" s="4" t="str">
        <v/>
      </c>
    </row>
    <row r="16" spans="1:11" x14ac:dyDescent="0.45">
      <c r="H16" s="4" t="str">
        <v/>
      </c>
      <c r="I16" s="4" t="str">
        <v/>
      </c>
    </row>
    <row r="17" spans="8:9" x14ac:dyDescent="0.45">
      <c r="H17" s="4" t="str">
        <v/>
      </c>
      <c r="I17" s="4" t="str">
        <v/>
      </c>
    </row>
    <row r="18" spans="8:9" x14ac:dyDescent="0.45">
      <c r="H18" s="4" t="str">
        <v/>
      </c>
      <c r="I18" s="4" t="str">
        <v/>
      </c>
    </row>
    <row r="19" spans="8:9" x14ac:dyDescent="0.45">
      <c r="H19" s="4" t="str">
        <v/>
      </c>
      <c r="I19" s="4" t="str">
        <v/>
      </c>
    </row>
    <row r="20" spans="8:9" x14ac:dyDescent="0.45">
      <c r="H20" s="4" t="str">
        <v/>
      </c>
      <c r="I20" s="4" t="str">
        <v/>
      </c>
    </row>
    <row r="21" spans="8:9" x14ac:dyDescent="0.45">
      <c r="H21" s="4" t="str">
        <v/>
      </c>
      <c r="I21" s="4" t="str">
        <v/>
      </c>
    </row>
    <row r="22" spans="8:9" x14ac:dyDescent="0.45">
      <c r="H22" s="4" t="str">
        <v/>
      </c>
      <c r="I22" s="4" t="str">
        <v/>
      </c>
    </row>
    <row r="23" spans="8:9" x14ac:dyDescent="0.45">
      <c r="H23" s="4" t="str">
        <v/>
      </c>
      <c r="I23" s="4" t="str">
        <v/>
      </c>
    </row>
    <row r="24" spans="8:9" x14ac:dyDescent="0.45">
      <c r="H24" s="4" t="str">
        <v/>
      </c>
      <c r="I24" s="4" t="str">
        <v/>
      </c>
    </row>
    <row r="25" spans="8:9" x14ac:dyDescent="0.45">
      <c r="H25" s="4" t="str">
        <v/>
      </c>
      <c r="I25" s="4" t="str">
        <v/>
      </c>
    </row>
    <row r="26" spans="8:9" x14ac:dyDescent="0.45">
      <c r="H26" s="4" t="str">
        <v/>
      </c>
      <c r="I26" s="4" t="str">
        <v/>
      </c>
    </row>
    <row r="27" spans="8:9" x14ac:dyDescent="0.45">
      <c r="H27" s="4" t="str">
        <v/>
      </c>
      <c r="I27" s="4" t="str">
        <v/>
      </c>
    </row>
    <row r="28" spans="8:9" x14ac:dyDescent="0.45">
      <c r="H28" s="4" t="str">
        <v/>
      </c>
      <c r="I28" s="4" t="str">
        <v/>
      </c>
    </row>
    <row r="29" spans="8:9" x14ac:dyDescent="0.45">
      <c r="H29" s="4" t="str">
        <v/>
      </c>
      <c r="I29" s="4" t="str">
        <v/>
      </c>
    </row>
    <row r="30" spans="8:9" x14ac:dyDescent="0.45">
      <c r="H30" s="4" t="str">
        <v/>
      </c>
      <c r="I30" s="4" t="str">
        <v/>
      </c>
    </row>
    <row r="31" spans="8:9" x14ac:dyDescent="0.45">
      <c r="H31" s="4" t="str">
        <v/>
      </c>
      <c r="I31" s="4" t="str">
        <v/>
      </c>
    </row>
    <row r="32" spans="8:9" x14ac:dyDescent="0.45">
      <c r="H32" s="4" t="str">
        <v/>
      </c>
      <c r="I32" s="4" t="str">
        <v/>
      </c>
    </row>
    <row r="33" spans="8:9" x14ac:dyDescent="0.45">
      <c r="H33" s="4" t="str">
        <v/>
      </c>
      <c r="I33" s="4" t="str">
        <v/>
      </c>
    </row>
    <row r="34" spans="8:9" x14ac:dyDescent="0.45">
      <c r="H34" s="4" t="str">
        <v/>
      </c>
      <c r="I34" s="4" t="str">
        <v/>
      </c>
    </row>
    <row r="35" spans="8:9" x14ac:dyDescent="0.45">
      <c r="H35" s="4" t="str">
        <v/>
      </c>
      <c r="I35" s="4" t="str">
        <v/>
      </c>
    </row>
    <row r="36" spans="8:9" x14ac:dyDescent="0.45">
      <c r="H36" s="4" t="str">
        <v/>
      </c>
      <c r="I36" s="4" t="str">
        <v/>
      </c>
    </row>
    <row r="37" spans="8:9" x14ac:dyDescent="0.45">
      <c r="H37" s="4" t="str">
        <v/>
      </c>
      <c r="I37" s="4" t="str">
        <v/>
      </c>
    </row>
    <row r="38" spans="8:9" x14ac:dyDescent="0.45">
      <c r="H38" s="4" t="str">
        <v/>
      </c>
      <c r="I38" s="4" t="str">
        <v/>
      </c>
    </row>
    <row r="39" spans="8:9" x14ac:dyDescent="0.45">
      <c r="H39" s="4" t="str">
        <v/>
      </c>
      <c r="I39" s="4" t="str">
        <v/>
      </c>
    </row>
    <row r="40" spans="8:9" x14ac:dyDescent="0.45">
      <c r="H40" s="4" t="str">
        <v/>
      </c>
      <c r="I40" s="4" t="str">
        <v/>
      </c>
    </row>
    <row r="41" spans="8:9" x14ac:dyDescent="0.45">
      <c r="H41" s="4" t="str">
        <v/>
      </c>
      <c r="I41" s="4" t="str">
        <v/>
      </c>
    </row>
    <row r="42" spans="8:9" x14ac:dyDescent="0.45">
      <c r="H42" s="4" t="str">
        <v/>
      </c>
      <c r="I42" s="4" t="str">
        <v/>
      </c>
    </row>
    <row r="43" spans="8:9" x14ac:dyDescent="0.45">
      <c r="H43" s="4" t="str">
        <v/>
      </c>
      <c r="I43" s="4" t="str">
        <v/>
      </c>
    </row>
    <row r="44" spans="8:9" x14ac:dyDescent="0.45">
      <c r="H44" s="4" t="str">
        <v/>
      </c>
      <c r="I44" s="4" t="str">
        <v/>
      </c>
    </row>
    <row r="45" spans="8:9" x14ac:dyDescent="0.45">
      <c r="H45" s="4" t="str">
        <v/>
      </c>
      <c r="I45" s="4" t="str">
        <v/>
      </c>
    </row>
    <row r="46" spans="8:9" x14ac:dyDescent="0.45">
      <c r="H46" s="4" t="str">
        <v/>
      </c>
      <c r="I46" s="4" t="str">
        <v/>
      </c>
    </row>
    <row r="47" spans="8:9" x14ac:dyDescent="0.45">
      <c r="H47" s="4" t="str">
        <v/>
      </c>
      <c r="I47" s="4" t="str">
        <v/>
      </c>
    </row>
    <row r="48" spans="8:9" x14ac:dyDescent="0.45">
      <c r="H48" s="4" t="str">
        <v/>
      </c>
      <c r="I48" s="4" t="str">
        <v/>
      </c>
    </row>
    <row r="49" spans="8:9" x14ac:dyDescent="0.45">
      <c r="H49" s="4" t="str">
        <v/>
      </c>
      <c r="I49" s="4" t="str">
        <v/>
      </c>
    </row>
    <row r="50" spans="8:9" x14ac:dyDescent="0.45">
      <c r="H50" s="4" t="str">
        <v/>
      </c>
      <c r="I50" s="4" t="str">
        <v/>
      </c>
    </row>
    <row r="51" spans="8:9" x14ac:dyDescent="0.45">
      <c r="H51" s="4" t="str">
        <v/>
      </c>
      <c r="I51" s="4" t="str">
        <v/>
      </c>
    </row>
    <row r="52" spans="8:9" x14ac:dyDescent="0.45">
      <c r="H52" s="4" t="str">
        <v/>
      </c>
      <c r="I52" s="4" t="str">
        <v/>
      </c>
    </row>
    <row r="53" spans="8:9" x14ac:dyDescent="0.45">
      <c r="H53" s="4" t="str">
        <v/>
      </c>
      <c r="I53" s="4" t="str">
        <v/>
      </c>
    </row>
    <row r="54" spans="8:9" x14ac:dyDescent="0.45">
      <c r="H54" s="4" t="str">
        <v/>
      </c>
      <c r="I54" s="4" t="str">
        <v/>
      </c>
    </row>
    <row r="55" spans="8:9" x14ac:dyDescent="0.45">
      <c r="H55" s="4" t="str">
        <v/>
      </c>
      <c r="I55" s="4" t="str">
        <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4CE1C-75FA-4BE9-B56B-F5E832790B19}">
  <sheetPr>
    <tabColor theme="0" tint="-0.499984740745262"/>
  </sheetPr>
  <dimension ref="A1:B21"/>
  <sheetViews>
    <sheetView showGridLines="0" workbookViewId="0"/>
  </sheetViews>
  <sheetFormatPr defaultRowHeight="15.75" x14ac:dyDescent="0.5"/>
  <cols>
    <col min="1" max="1" width="17.234375" customWidth="1"/>
    <col min="2" max="2" width="67.9375" bestFit="1" customWidth="1"/>
  </cols>
  <sheetData>
    <row r="1" spans="1:2" ht="23.25" x14ac:dyDescent="0.7">
      <c r="A1" s="33" t="s">
        <v>68</v>
      </c>
    </row>
    <row r="3" spans="1:2" x14ac:dyDescent="0.5">
      <c r="A3" t="s">
        <v>69</v>
      </c>
    </row>
    <row r="4" spans="1:2" x14ac:dyDescent="0.5">
      <c r="A4" t="s">
        <v>80</v>
      </c>
    </row>
    <row r="5" spans="1:2" x14ac:dyDescent="0.5">
      <c r="A5" s="34" t="s">
        <v>70</v>
      </c>
      <c r="B5" t="s">
        <v>85</v>
      </c>
    </row>
    <row r="6" spans="1:2" x14ac:dyDescent="0.5">
      <c r="A6" s="34" t="s">
        <v>71</v>
      </c>
      <c r="B6" t="s">
        <v>104</v>
      </c>
    </row>
    <row r="7" spans="1:2" x14ac:dyDescent="0.5">
      <c r="A7" s="34" t="s">
        <v>72</v>
      </c>
      <c r="B7" t="s">
        <v>10</v>
      </c>
    </row>
    <row r="8" spans="1:2" x14ac:dyDescent="0.5">
      <c r="A8" s="34" t="s">
        <v>73</v>
      </c>
      <c r="B8" t="s">
        <v>74</v>
      </c>
    </row>
    <row r="9" spans="1:2" x14ac:dyDescent="0.5">
      <c r="A9" s="34" t="s">
        <v>75</v>
      </c>
      <c r="B9" s="35">
        <v>1.6</v>
      </c>
    </row>
    <row r="10" spans="1:2" x14ac:dyDescent="0.5">
      <c r="A10" s="34" t="s">
        <v>76</v>
      </c>
      <c r="B10" s="36">
        <v>45980</v>
      </c>
    </row>
    <row r="11" spans="1:2" x14ac:dyDescent="0.5">
      <c r="A11" s="34" t="s">
        <v>77</v>
      </c>
      <c r="B11" s="38" t="s">
        <v>79</v>
      </c>
    </row>
    <row r="14" spans="1:2" x14ac:dyDescent="0.5">
      <c r="A14" s="53" t="s">
        <v>82</v>
      </c>
      <c r="B14" s="53" t="s">
        <v>83</v>
      </c>
    </row>
    <row r="15" spans="1:2" x14ac:dyDescent="0.5">
      <c r="A15" s="54">
        <v>1</v>
      </c>
      <c r="B15" s="54" t="s">
        <v>78</v>
      </c>
    </row>
    <row r="16" spans="1:2" x14ac:dyDescent="0.5">
      <c r="A16" s="54">
        <v>1.1000000000000001</v>
      </c>
      <c r="B16" s="54" t="s">
        <v>84</v>
      </c>
    </row>
    <row r="17" spans="1:2" x14ac:dyDescent="0.5">
      <c r="A17" s="54">
        <v>1.2</v>
      </c>
      <c r="B17" s="54" t="s">
        <v>86</v>
      </c>
    </row>
    <row r="18" spans="1:2" x14ac:dyDescent="0.5">
      <c r="A18" s="54">
        <v>1.3</v>
      </c>
      <c r="B18" s="54" t="s">
        <v>88</v>
      </c>
    </row>
    <row r="19" spans="1:2" ht="47.25" x14ac:dyDescent="0.5">
      <c r="A19" s="54">
        <v>1.4</v>
      </c>
      <c r="B19" s="57" t="s">
        <v>94</v>
      </c>
    </row>
    <row r="20" spans="1:2" x14ac:dyDescent="0.5">
      <c r="A20" s="54">
        <v>1.5</v>
      </c>
      <c r="B20" s="57" t="s">
        <v>97</v>
      </c>
    </row>
    <row r="21" spans="1:2" ht="94.5" x14ac:dyDescent="0.5">
      <c r="A21" s="53">
        <v>1.6</v>
      </c>
      <c r="B21" s="57" t="s">
        <v>105</v>
      </c>
    </row>
  </sheetData>
  <hyperlinks>
    <hyperlink ref="B11" r:id="rId1" xr:uid="{294907DE-8CF8-4881-B632-B77D806A1066}"/>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5A009-9C06-410F-B500-EA19EE9E6031}">
  <dimension ref="A1:F1"/>
  <sheetViews>
    <sheetView workbookViewId="0"/>
  </sheetViews>
  <sheetFormatPr defaultRowHeight="15.75" x14ac:dyDescent="0.5"/>
  <sheetData>
    <row r="1" spans="1:6" x14ac:dyDescent="0.5">
      <c r="A1" t="s">
        <v>10</v>
      </c>
      <c r="B1" t="s">
        <v>91</v>
      </c>
      <c r="C1" t="s">
        <v>92</v>
      </c>
      <c r="D1" t="b">
        <v>0</v>
      </c>
      <c r="E1" t="s">
        <v>93</v>
      </c>
      <c r="F1" t="s">
        <v>96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9AA77-6674-4786-B615-E70D8C4CEBB3}">
  <dimension ref="A1"/>
  <sheetViews>
    <sheetView workbookViewId="0"/>
  </sheetViews>
  <sheetFormatPr defaultRowHeight="15.75" x14ac:dyDescent="0.5"/>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9326-ED11-42FF-B932-9127DFE777A2}">
  <dimension ref="A1"/>
  <sheetViews>
    <sheetView workbookViewId="0"/>
  </sheetViews>
  <sheetFormatPr defaultRowHeight="15.75" x14ac:dyDescent="0.5"/>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944a7f5-8a77-4428-8ee2-2834b8af263d">
      <Terms xmlns="http://schemas.microsoft.com/office/infopath/2007/PartnerControls"/>
    </lcf76f155ced4ddcb4097134ff3c332f>
    <TaxCatchAll xmlns="e8ea7d2f-2adf-4240-a9a3-0f4cbd191e2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51CFD0915C974B9171B3EF07AE7C70" ma:contentTypeVersion="14" ma:contentTypeDescription="Create a new document." ma:contentTypeScope="" ma:versionID="0033f834692a6392f1cd060020ed6c97">
  <xsd:schema xmlns:xsd="http://www.w3.org/2001/XMLSchema" xmlns:xs="http://www.w3.org/2001/XMLSchema" xmlns:p="http://schemas.microsoft.com/office/2006/metadata/properties" xmlns:ns2="4944a7f5-8a77-4428-8ee2-2834b8af263d" xmlns:ns3="e8ea7d2f-2adf-4240-a9a3-0f4cbd191e2b" targetNamespace="http://schemas.microsoft.com/office/2006/metadata/properties" ma:root="true" ma:fieldsID="560183a1c93db90b89dd4eafb1a416ed" ns2:_="" ns3:_="">
    <xsd:import namespace="4944a7f5-8a77-4428-8ee2-2834b8af263d"/>
    <xsd:import namespace="e8ea7d2f-2adf-4240-a9a3-0f4cbd191e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44a7f5-8a77-4428-8ee2-2834b8af26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9ab57cc-0bcc-4ef8-976a-f24015158ed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ea7d2f-2adf-4240-a9a3-0f4cbd191e2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a6752e0-999a-4a23-b510-41f405ac79f8}" ma:internalName="TaxCatchAll" ma:showField="CatchAllData" ma:web="e8ea7d2f-2adf-4240-a9a3-0f4cbd191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371BA9-5B40-48CD-BA98-CB9555DC00FE}">
  <ds:schemaRefs>
    <ds:schemaRef ds:uri="e8ea7d2f-2adf-4240-a9a3-0f4cbd191e2b"/>
    <ds:schemaRef ds:uri="http://schemas.microsoft.com/office/2006/documentManagement/types"/>
    <ds:schemaRef ds:uri="http://purl.org/dc/terms/"/>
    <ds:schemaRef ds:uri="http://www.w3.org/XML/1998/namespace"/>
    <ds:schemaRef ds:uri="http://purl.org/dc/elements/1.1/"/>
    <ds:schemaRef ds:uri="http://schemas.microsoft.com/office/2006/metadata/properties"/>
    <ds:schemaRef ds:uri="4944a7f5-8a77-4428-8ee2-2834b8af263d"/>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9D887BD2-84EF-46C1-B017-F35324F4A7D9}">
  <ds:schemaRefs>
    <ds:schemaRef ds:uri="http://schemas.microsoft.com/sharepoint/v3/contenttype/forms"/>
  </ds:schemaRefs>
</ds:datastoreItem>
</file>

<file path=customXml/itemProps3.xml><?xml version="1.0" encoding="utf-8"?>
<ds:datastoreItem xmlns:ds="http://schemas.openxmlformats.org/officeDocument/2006/customXml" ds:itemID="{53FA642E-8A5D-4750-A6F2-1ABC36D9D3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44a7f5-8a77-4428-8ee2-2834b8af263d"/>
    <ds:schemaRef ds:uri="e8ea7d2f-2adf-4240-a9a3-0f4cbd191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Budget Writeback</vt:lpstr>
      <vt:lpstr>Options</vt:lpstr>
      <vt:lpstr>Information</vt:lpstr>
      <vt:lpstr>Connection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2024-01-18T04:49:12Z</dcterms:created>
  <dcterms:modified xsi:type="dcterms:W3CDTF">2025-11-19T09:50:45Z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0x0101001A51CFD0915C974B9171B3EF07AE7C70</vt:lpwstr>
  </property>
  <property fmtid="{D5CDD505-2E9C-101B-9397-08002B2CF9AE}" pid="3" name="MediaServiceImageTags">
    <vt:lpwstr/>
  </property>
</Properties>
</file>